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'Arkusz1'!$A$1:$L$157</definedName>
  </definedNames>
  <calcPr fullCalcOnLoad="1"/>
</workbook>
</file>

<file path=xl/sharedStrings.xml><?xml version="1.0" encoding="utf-8"?>
<sst xmlns="http://schemas.openxmlformats.org/spreadsheetml/2006/main" count="298" uniqueCount="140">
  <si>
    <t>Lp.</t>
  </si>
  <si>
    <t>Nazwa zadania</t>
  </si>
  <si>
    <t>Dział</t>
  </si>
  <si>
    <t>Rozdział</t>
  </si>
  <si>
    <t>Grupa wydatków</t>
  </si>
  <si>
    <t>Sołectwo: Adamek</t>
  </si>
  <si>
    <t>Razem</t>
  </si>
  <si>
    <t>Sołectwo: Bień</t>
  </si>
  <si>
    <t>Sołectwo: Błaszków</t>
  </si>
  <si>
    <t>Sołectwo: Błotnica</t>
  </si>
  <si>
    <t>Sołectwo: Boków</t>
  </si>
  <si>
    <t>Sołectwo: Czarna</t>
  </si>
  <si>
    <t>Sołectwo: Czarniecka Góra</t>
  </si>
  <si>
    <t>Sołectwo: Duraczów</t>
  </si>
  <si>
    <t>Sołectwo: Furmanów</t>
  </si>
  <si>
    <t>Sołectwo: Gosań</t>
  </si>
  <si>
    <t>Sołectwo: Grzybów</t>
  </si>
  <si>
    <t>Sołectwo: Gustawów</t>
  </si>
  <si>
    <t>Sołectwo: Hucisko</t>
  </si>
  <si>
    <t>Sołectwo: Janów</t>
  </si>
  <si>
    <t>Sołectwo: Kamienna Wola</t>
  </si>
  <si>
    <t>Sołectwo: Komorów</t>
  </si>
  <si>
    <t>Sołectwo: Kozia Wola</t>
  </si>
  <si>
    <t>Sołectwo: Krasna</t>
  </si>
  <si>
    <t>Sołectwo: Lelitków</t>
  </si>
  <si>
    <t>Sołectwo: Luta</t>
  </si>
  <si>
    <t>Sołectwo: Modrzewina</t>
  </si>
  <si>
    <t>Sołectwo: Mokra</t>
  </si>
  <si>
    <t>Sołectwo: Nadziejów</t>
  </si>
  <si>
    <t>Sołectwo: Niekłań Mały</t>
  </si>
  <si>
    <t>Sołectwo: Niekłań Wielki</t>
  </si>
  <si>
    <t>Sołectwo: Odrowąż</t>
  </si>
  <si>
    <t>Sołectwo: Pardołów</t>
  </si>
  <si>
    <t>Sołectwo: Piasek</t>
  </si>
  <si>
    <t>Sołectwo: Smarków</t>
  </si>
  <si>
    <t>Sołectwo: Świerczów</t>
  </si>
  <si>
    <t>Sołectwo: Wąglów</t>
  </si>
  <si>
    <t>Sołectwo: Wielka Wieś</t>
  </si>
  <si>
    <t>Sołectwo: Włochów</t>
  </si>
  <si>
    <t>Sołectwo: Wólka Zychowa</t>
  </si>
  <si>
    <t>§</t>
  </si>
  <si>
    <t>Jednostka budżetowa realizująca zadanie</t>
  </si>
  <si>
    <t>Sołectwo: Wólka Plebańska</t>
  </si>
  <si>
    <t xml:space="preserve"> </t>
  </si>
  <si>
    <t>wydatki bieżące</t>
  </si>
  <si>
    <t xml:space="preserve"> wydatki majątkowe</t>
  </si>
  <si>
    <t xml:space="preserve"> wydatki bieżące</t>
  </si>
  <si>
    <t xml:space="preserve"> OGÓŁEM:</t>
  </si>
  <si>
    <t xml:space="preserve"> Urząd Miejski w Stąporkowie</t>
  </si>
  <si>
    <t>Urząd Miejski w Stąporkowie</t>
  </si>
  <si>
    <t>Rodzaj wydatków</t>
  </si>
  <si>
    <t>zabezpieczenie i przykrycie studni</t>
  </si>
  <si>
    <t>zakup namiotu 3x9m</t>
  </si>
  <si>
    <t>niwelacja działki nr 149/1</t>
  </si>
  <si>
    <t>wywóz kamieni i gruzu z działki</t>
  </si>
  <si>
    <t>nawiezienie ziemi</t>
  </si>
  <si>
    <t>wykonanie wjazdu na działkę</t>
  </si>
  <si>
    <t>zakup huśtawki i zjeżdżalni</t>
  </si>
  <si>
    <t>wykonanie piaskownicy</t>
  </si>
  <si>
    <t>4 l farby ogólnego stosowania</t>
  </si>
  <si>
    <t>budowa ogrodzenia wokół budynku świetlicy</t>
  </si>
  <si>
    <t>wymiana okien i parapetów w świetlicy</t>
  </si>
  <si>
    <t>zakup pieca i opału do świetlicy</t>
  </si>
  <si>
    <t>organizacja festynu dla mieszkańców</t>
  </si>
  <si>
    <t>zakup sprzętu nagłaśniającego</t>
  </si>
  <si>
    <t>dowóz materiału kamiennego</t>
  </si>
  <si>
    <t>zakup tłucznia</t>
  </si>
  <si>
    <t>zakup kruszywa</t>
  </si>
  <si>
    <t>zakup przepustu dł 4 m</t>
  </si>
  <si>
    <t>rozgarnięcie materiału kamiennego i wkopanie przepustu</t>
  </si>
  <si>
    <t>zakup altany ogrodowej z podłogą</t>
  </si>
  <si>
    <t>zakup ogrodzenia działki</t>
  </si>
  <si>
    <t>organizacja festynu</t>
  </si>
  <si>
    <t>zakup agregatu prądotwórczego</t>
  </si>
  <si>
    <t>zakup kosiarki spalinowej</t>
  </si>
  <si>
    <t>organizacja 2 imprez dla mieszkańców</t>
  </si>
  <si>
    <t>zakup 2 szt ławek parkowych</t>
  </si>
  <si>
    <t>zakup sprzętu sportowego</t>
  </si>
  <si>
    <t>zakup kontenera biurowo socjalnego</t>
  </si>
  <si>
    <t>zakup altany</t>
  </si>
  <si>
    <t>zakup ław i stołów do altany</t>
  </si>
  <si>
    <t>zakup urządzenia na plac zabaw</t>
  </si>
  <si>
    <t>organizacja " Mikołajek"</t>
  </si>
  <si>
    <t>zakup projektora</t>
  </si>
  <si>
    <t>zakup kruszywa na zatoczkę</t>
  </si>
  <si>
    <t>zagospodarowanie działki gminnej małą architekturą</t>
  </si>
  <si>
    <t>nawiezienie ziemi i wyrównanie terenu</t>
  </si>
  <si>
    <t>zakup 3 szt ławostołów</t>
  </si>
  <si>
    <t>zakup grila</t>
  </si>
  <si>
    <t>organizacja ogniska dla mieszkańców</t>
  </si>
  <si>
    <t>zakup strojów sporotwych dla drużyny piłkarskiej</t>
  </si>
  <si>
    <t>zakup wiaty, ławek i stołów</t>
  </si>
  <si>
    <t>zakup nagłośnienia</t>
  </si>
  <si>
    <t>oczyszczenie działek 725/1 i 726/1</t>
  </si>
  <si>
    <t>zakup ławek</t>
  </si>
  <si>
    <t>remont schodów przed szkołą</t>
  </si>
  <si>
    <t>organizacja wycieczki dla mieszkańców</t>
  </si>
  <si>
    <t>organizacja ogniska</t>
  </si>
  <si>
    <t>paczki świąteczne dla dzieci</t>
  </si>
  <si>
    <t>zakup trawy</t>
  </si>
  <si>
    <t>zakup bramek i słupków</t>
  </si>
  <si>
    <t>niwelacja terenu pod boisko - 8.000 zł, obsianie trawą obiektów sportowych - 300 zł</t>
  </si>
  <si>
    <t>wykonanie dokumentacji i rozbudowa budynku remizy OSP</t>
  </si>
  <si>
    <t>opracowanie dokumentacji na budowę świetlicy oraz zagospodarowanie działki wraz z ogrodzeniem</t>
  </si>
  <si>
    <t>zakup słupków do piłki siatkowej</t>
  </si>
  <si>
    <t>zakup cementu i montaż słupków</t>
  </si>
  <si>
    <t>zakup stołu do tenisa - zwenętrznego</t>
  </si>
  <si>
    <t>przygotowanie terenu - niwelacja</t>
  </si>
  <si>
    <t>zakup kontenera biurowo -socjalnego</t>
  </si>
  <si>
    <t>zakup pieca węglowego przenośnego do OSP</t>
  </si>
  <si>
    <t>zakup 20 szt. krzesełek do OSP</t>
  </si>
  <si>
    <t>remont dachu OSP</t>
  </si>
  <si>
    <t>remont świetlicy wiejskiej</t>
  </si>
  <si>
    <t>budowa ogrodzenia</t>
  </si>
  <si>
    <t>niwelacja terenu</t>
  </si>
  <si>
    <t>zakup pieca na świetlicę</t>
  </si>
  <si>
    <t>bdowa ogrodzenia</t>
  </si>
  <si>
    <t>niwelacja terenu pod boisko</t>
  </si>
  <si>
    <t>remont przystanku</t>
  </si>
  <si>
    <t>niwelacja terenu boiska</t>
  </si>
  <si>
    <t>zakup 5 szt. stolików do OSP</t>
  </si>
  <si>
    <t>zakup kontenera biurowo-socjalnego</t>
  </si>
  <si>
    <t>opracowanie projektu zagospodarowania terenu i zagospodarowanie działki gminnej małą architekturą</t>
  </si>
  <si>
    <t>wykonanie</t>
  </si>
  <si>
    <t>zakup krzesełek 2700 zł</t>
  </si>
  <si>
    <t>zakup stołów 5083zł</t>
  </si>
  <si>
    <t>zakup krzesełek 2300 zł</t>
  </si>
  <si>
    <t>zakup stolików 1800</t>
  </si>
  <si>
    <t>Plan</t>
  </si>
  <si>
    <t xml:space="preserve">Wartość faktury </t>
  </si>
  <si>
    <t>suma wykonania danego zadania</t>
  </si>
  <si>
    <t>zakup cementu 108</t>
  </si>
  <si>
    <t>zakup ogrodzenia 7000</t>
  </si>
  <si>
    <t>zakup 4 szt. ławostołów</t>
  </si>
  <si>
    <t>wymiana 4 szt. drzwi w świetlicy 4500</t>
  </si>
  <si>
    <t>wymiana podłogi w świetlicy z drewnianej na płytki 1200</t>
  </si>
  <si>
    <t>Wykonanie na dzień 31-12-2011</t>
  </si>
  <si>
    <r>
      <t xml:space="preserve">Zadania jednostek pomocniczych w ramach funduszu sołeckiego w 2011 roku.                                                                       </t>
    </r>
    <r>
      <rPr>
        <b/>
        <sz val="14"/>
        <color indexed="8"/>
        <rFont val="Arial Narrow"/>
        <family val="2"/>
      </rPr>
      <t xml:space="preserve">   </t>
    </r>
    <r>
      <rPr>
        <b/>
        <sz val="12"/>
        <color indexed="8"/>
        <rFont val="Arial Narrow"/>
        <family val="2"/>
      </rPr>
      <t xml:space="preserve"> Załącznik Nr 8</t>
    </r>
  </si>
  <si>
    <t>BURMISTRZ</t>
  </si>
  <si>
    <t>/-/ mgr Dorota Łukomska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</si>
</sst>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\ _z_ł"/>
    <numFmt numFmtId="166" formatCode="00\-000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zcionka tekstu podstawowego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1" fontId="19" fillId="0" borderId="0" xfId="0" applyNumberFormat="1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/>
      <protection locked="0"/>
    </xf>
    <xf numFmtId="1" fontId="21" fillId="24" borderId="12" xfId="0" applyNumberFormat="1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>
      <alignment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23" fillId="25" borderId="13" xfId="0" applyFont="1" applyFill="1" applyBorder="1" applyAlignment="1" applyProtection="1">
      <alignment horizontal="center"/>
      <protection locked="0"/>
    </xf>
    <xf numFmtId="0" fontId="23" fillId="25" borderId="14" xfId="0" applyFont="1" applyFill="1" applyBorder="1" applyAlignment="1" applyProtection="1">
      <alignment horizontal="center"/>
      <protection locked="0"/>
    </xf>
    <xf numFmtId="0" fontId="21" fillId="25" borderId="14" xfId="0" applyFont="1" applyFill="1" applyBorder="1" applyAlignment="1" applyProtection="1">
      <alignment horizontal="center" vertical="center"/>
      <protection locked="0"/>
    </xf>
    <xf numFmtId="0" fontId="21" fillId="25" borderId="13" xfId="0" applyFont="1" applyFill="1" applyBorder="1" applyAlignment="1" applyProtection="1">
      <alignment horizontal="center" vertical="center"/>
      <protection locked="0"/>
    </xf>
    <xf numFmtId="165" fontId="22" fillId="25" borderId="15" xfId="0" applyNumberFormat="1" applyFont="1" applyFill="1" applyBorder="1" applyAlignment="1">
      <alignment horizontal="center" vertical="center"/>
    </xf>
    <xf numFmtId="43" fontId="21" fillId="25" borderId="13" xfId="0" applyNumberFormat="1" applyFont="1" applyFill="1" applyBorder="1" applyAlignment="1">
      <alignment/>
    </xf>
    <xf numFmtId="0" fontId="23" fillId="25" borderId="16" xfId="0" applyFont="1" applyFill="1" applyBorder="1" applyAlignment="1" applyProtection="1">
      <alignment horizontal="center"/>
      <protection locked="0"/>
    </xf>
    <xf numFmtId="0" fontId="23" fillId="25" borderId="12" xfId="0" applyFont="1" applyFill="1" applyBorder="1" applyAlignment="1" applyProtection="1">
      <alignment horizontal="center"/>
      <protection locked="0"/>
    </xf>
    <xf numFmtId="165" fontId="23" fillId="25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21" fillId="25" borderId="18" xfId="0" applyFont="1" applyFill="1" applyBorder="1" applyAlignment="1" applyProtection="1">
      <alignment horizontal="center" vertical="center"/>
      <protection locked="0"/>
    </xf>
    <xf numFmtId="0" fontId="21" fillId="25" borderId="13" xfId="0" applyFont="1" applyFill="1" applyBorder="1" applyAlignment="1" applyProtection="1">
      <alignment horizontal="center"/>
      <protection locked="0"/>
    </xf>
    <xf numFmtId="0" fontId="21" fillId="25" borderId="13" xfId="0" applyFont="1" applyFill="1" applyBorder="1" applyAlignment="1">
      <alignment horizontal="center" vertical="center"/>
    </xf>
    <xf numFmtId="0" fontId="21" fillId="25" borderId="16" xfId="0" applyFont="1" applyFill="1" applyBorder="1" applyAlignment="1" applyProtection="1">
      <alignment horizontal="center"/>
      <protection locked="0"/>
    </xf>
    <xf numFmtId="0" fontId="22" fillId="25" borderId="14" xfId="0" applyNumberFormat="1" applyFont="1" applyFill="1" applyBorder="1" applyAlignment="1">
      <alignment horizontal="center" vertical="top"/>
    </xf>
    <xf numFmtId="0" fontId="21" fillId="25" borderId="10" xfId="0" applyFont="1" applyFill="1" applyBorder="1" applyAlignment="1" applyProtection="1">
      <alignment horizontal="center" vertical="center"/>
      <protection locked="0"/>
    </xf>
    <xf numFmtId="0" fontId="21" fillId="25" borderId="14" xfId="0" applyNumberFormat="1" applyFont="1" applyFill="1" applyBorder="1" applyAlignment="1" applyProtection="1">
      <alignment horizontal="center" vertical="top"/>
      <protection locked="0"/>
    </xf>
    <xf numFmtId="165" fontId="21" fillId="25" borderId="19" xfId="0" applyNumberFormat="1" applyFont="1" applyFill="1" applyBorder="1" applyAlignment="1" applyProtection="1">
      <alignment horizontal="center" vertical="center"/>
      <protection locked="0"/>
    </xf>
    <xf numFmtId="0" fontId="23" fillId="25" borderId="16" xfId="0" applyFont="1" applyFill="1" applyBorder="1" applyAlignment="1" applyProtection="1">
      <alignment horizontal="center" vertical="center"/>
      <protection locked="0"/>
    </xf>
    <xf numFmtId="165" fontId="21" fillId="25" borderId="15" xfId="0" applyNumberFormat="1" applyFont="1" applyFill="1" applyBorder="1" applyAlignment="1" applyProtection="1">
      <alignment horizontal="center" vertical="center"/>
      <protection locked="0"/>
    </xf>
    <xf numFmtId="165" fontId="21" fillId="25" borderId="17" xfId="0" applyNumberFormat="1" applyFont="1" applyFill="1" applyBorder="1" applyAlignment="1" applyProtection="1">
      <alignment horizontal="center" vertical="center"/>
      <protection locked="0"/>
    </xf>
    <xf numFmtId="0" fontId="21" fillId="25" borderId="20" xfId="0" applyFont="1" applyFill="1" applyBorder="1" applyAlignment="1" applyProtection="1">
      <alignment horizontal="center" vertical="center"/>
      <protection locked="0"/>
    </xf>
    <xf numFmtId="165" fontId="21" fillId="25" borderId="14" xfId="0" applyNumberFormat="1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165" fontId="20" fillId="26" borderId="21" xfId="0" applyNumberFormat="1" applyFont="1" applyFill="1" applyBorder="1" applyAlignment="1" applyProtection="1">
      <alignment horizontal="center" vertical="center"/>
      <protection locked="0"/>
    </xf>
    <xf numFmtId="0" fontId="21" fillId="25" borderId="16" xfId="0" applyFont="1" applyFill="1" applyBorder="1" applyAlignment="1" applyProtection="1">
      <alignment horizontal="center" vertical="center"/>
      <protection locked="0"/>
    </xf>
    <xf numFmtId="165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0" fontId="25" fillId="26" borderId="22" xfId="0" applyFont="1" applyFill="1" applyBorder="1" applyAlignment="1" applyProtection="1">
      <alignment horizontal="center" vertical="center" wrapText="1"/>
      <protection locked="0"/>
    </xf>
    <xf numFmtId="0" fontId="25" fillId="26" borderId="23" xfId="0" applyFont="1" applyFill="1" applyBorder="1" applyAlignment="1" applyProtection="1">
      <alignment horizontal="center" vertical="center" wrapText="1"/>
      <protection locked="0"/>
    </xf>
    <xf numFmtId="0" fontId="25" fillId="26" borderId="24" xfId="0" applyFont="1" applyFill="1" applyBorder="1" applyAlignment="1" applyProtection="1">
      <alignment horizontal="center" vertical="center" wrapText="1"/>
      <protection locked="0"/>
    </xf>
    <xf numFmtId="2" fontId="25" fillId="26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26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5" fillId="26" borderId="25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8" xfId="0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/>
    </xf>
    <xf numFmtId="10" fontId="21" fillId="25" borderId="13" xfId="0" applyNumberFormat="1" applyFont="1" applyFill="1" applyBorder="1" applyAlignment="1">
      <alignment horizontal="center" vertical="center"/>
    </xf>
    <xf numFmtId="10" fontId="21" fillId="25" borderId="18" xfId="0" applyNumberFormat="1" applyFont="1" applyFill="1" applyBorder="1" applyAlignment="1">
      <alignment horizontal="center" vertical="center"/>
    </xf>
    <xf numFmtId="10" fontId="21" fillId="25" borderId="10" xfId="0" applyNumberFormat="1" applyFont="1" applyFill="1" applyBorder="1" applyAlignment="1">
      <alignment horizontal="center" vertical="center"/>
    </xf>
    <xf numFmtId="165" fontId="21" fillId="25" borderId="10" xfId="0" applyNumberFormat="1" applyFont="1" applyFill="1" applyBorder="1" applyAlignment="1" applyProtection="1">
      <alignment vertical="center"/>
      <protection locked="0"/>
    </xf>
    <xf numFmtId="0" fontId="23" fillId="25" borderId="11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10" fontId="21" fillId="25" borderId="11" xfId="0" applyNumberFormat="1" applyFont="1" applyFill="1" applyBorder="1" applyAlignment="1">
      <alignment horizontal="center" vertical="center"/>
    </xf>
    <xf numFmtId="165" fontId="21" fillId="25" borderId="13" xfId="0" applyNumberFormat="1" applyFont="1" applyFill="1" applyBorder="1" applyAlignment="1" applyProtection="1">
      <alignment vertical="center"/>
      <protection locked="0"/>
    </xf>
    <xf numFmtId="43" fontId="21" fillId="25" borderId="13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0" fontId="23" fillId="25" borderId="20" xfId="0" applyFont="1" applyFill="1" applyBorder="1" applyAlignment="1" applyProtection="1">
      <alignment horizontal="center"/>
      <protection locked="0"/>
    </xf>
    <xf numFmtId="43" fontId="21" fillId="25" borderId="18" xfId="0" applyNumberFormat="1" applyFont="1" applyFill="1" applyBorder="1" applyAlignment="1">
      <alignment/>
    </xf>
    <xf numFmtId="0" fontId="22" fillId="25" borderId="12" xfId="0" applyFont="1" applyFill="1" applyBorder="1" applyAlignment="1">
      <alignment horizontal="center"/>
    </xf>
    <xf numFmtId="43" fontId="21" fillId="25" borderId="10" xfId="0" applyNumberFormat="1" applyFont="1" applyFill="1" applyBorder="1" applyAlignment="1">
      <alignment/>
    </xf>
    <xf numFmtId="0" fontId="20" fillId="26" borderId="23" xfId="0" applyFont="1" applyFill="1" applyBorder="1" applyAlignment="1">
      <alignment horizontal="center"/>
    </xf>
    <xf numFmtId="165" fontId="24" fillId="26" borderId="21" xfId="0" applyNumberFormat="1" applyFont="1" applyFill="1" applyBorder="1" applyAlignment="1" applyProtection="1">
      <alignment horizontal="center"/>
      <protection locked="0"/>
    </xf>
    <xf numFmtId="43" fontId="20" fillId="26" borderId="23" xfId="0" applyNumberFormat="1" applyFont="1" applyFill="1" applyBorder="1" applyAlignment="1">
      <alignment/>
    </xf>
    <xf numFmtId="10" fontId="20" fillId="26" borderId="25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2" fillId="25" borderId="20" xfId="0" applyNumberFormat="1" applyFont="1" applyFill="1" applyBorder="1" applyAlignment="1">
      <alignment horizontal="center" vertical="top"/>
    </xf>
    <xf numFmtId="0" fontId="20" fillId="26" borderId="23" xfId="0" applyFont="1" applyFill="1" applyBorder="1" applyAlignment="1">
      <alignment horizontal="center" vertical="center"/>
    </xf>
    <xf numFmtId="0" fontId="21" fillId="25" borderId="18" xfId="0" applyFont="1" applyFill="1" applyBorder="1" applyAlignment="1" applyProtection="1">
      <alignment horizontal="center"/>
      <protection locked="0"/>
    </xf>
    <xf numFmtId="165" fontId="21" fillId="25" borderId="20" xfId="0" applyNumberFormat="1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23" fillId="25" borderId="18" xfId="0" applyFont="1" applyFill="1" applyBorder="1" applyAlignment="1" applyProtection="1">
      <alignment horizontal="center"/>
      <protection locked="0"/>
    </xf>
    <xf numFmtId="43" fontId="21" fillId="25" borderId="11" xfId="0" applyNumberFormat="1" applyFont="1" applyFill="1" applyBorder="1" applyAlignment="1">
      <alignment/>
    </xf>
    <xf numFmtId="43" fontId="21" fillId="25" borderId="10" xfId="0" applyNumberFormat="1" applyFont="1" applyFill="1" applyBorder="1" applyAlignment="1">
      <alignment vertical="center"/>
    </xf>
    <xf numFmtId="0" fontId="24" fillId="25" borderId="11" xfId="0" applyFont="1" applyFill="1" applyBorder="1" applyAlignment="1" applyProtection="1">
      <alignment horizontal="center" vertical="center" wrapText="1"/>
      <protection locked="0"/>
    </xf>
    <xf numFmtId="43" fontId="21" fillId="25" borderId="11" xfId="0" applyNumberFormat="1" applyFont="1" applyFill="1" applyBorder="1" applyAlignment="1">
      <alignment vertical="center"/>
    </xf>
    <xf numFmtId="43" fontId="21" fillId="25" borderId="18" xfId="0" applyNumberFormat="1" applyFont="1" applyFill="1" applyBorder="1" applyAlignment="1">
      <alignment vertical="center"/>
    </xf>
    <xf numFmtId="0" fontId="23" fillId="25" borderId="10" xfId="0" applyFont="1" applyFill="1" applyBorder="1" applyAlignment="1" applyProtection="1">
      <alignment horizontal="center"/>
      <protection locked="0"/>
    </xf>
    <xf numFmtId="165" fontId="21" fillId="25" borderId="12" xfId="0" applyNumberFormat="1" applyFont="1" applyFill="1" applyBorder="1" applyAlignment="1" applyProtection="1">
      <alignment horizontal="center" vertical="center"/>
      <protection locked="0"/>
    </xf>
    <xf numFmtId="0" fontId="21" fillId="25" borderId="16" xfId="0" applyFont="1" applyFill="1" applyBorder="1" applyAlignment="1" applyProtection="1">
      <alignment horizontal="center" vertical="center" wrapText="1"/>
      <protection locked="0"/>
    </xf>
    <xf numFmtId="0" fontId="21" fillId="26" borderId="23" xfId="0" applyFont="1" applyFill="1" applyBorder="1" applyAlignment="1">
      <alignment horizontal="center" vertical="center"/>
    </xf>
    <xf numFmtId="43" fontId="21" fillId="26" borderId="23" xfId="0" applyNumberFormat="1" applyFont="1" applyFill="1" applyBorder="1" applyAlignment="1">
      <alignment/>
    </xf>
    <xf numFmtId="10" fontId="21" fillId="26" borderId="25" xfId="0" applyNumberFormat="1" applyFont="1" applyFill="1" applyBorder="1" applyAlignment="1">
      <alignment horizontal="center" vertical="center"/>
    </xf>
    <xf numFmtId="0" fontId="24" fillId="27" borderId="26" xfId="0" applyFont="1" applyFill="1" applyBorder="1" applyAlignment="1">
      <alignment horizontal="center" vertical="center"/>
    </xf>
    <xf numFmtId="41" fontId="24" fillId="27" borderId="27" xfId="0" applyNumberFormat="1" applyFont="1" applyFill="1" applyBorder="1" applyAlignment="1">
      <alignment horizontal="center" vertical="center"/>
    </xf>
    <xf numFmtId="43" fontId="24" fillId="27" borderId="10" xfId="0" applyNumberFormat="1" applyFont="1" applyFill="1" applyBorder="1" applyAlignment="1">
      <alignment vertical="center"/>
    </xf>
    <xf numFmtId="10" fontId="20" fillId="27" borderId="10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3" fontId="21" fillId="25" borderId="1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0" fillId="26" borderId="28" xfId="0" applyFont="1" applyFill="1" applyBorder="1" applyAlignment="1">
      <alignment horizontal="center" vertical="center"/>
    </xf>
    <xf numFmtId="165" fontId="20" fillId="26" borderId="27" xfId="0" applyNumberFormat="1" applyFont="1" applyFill="1" applyBorder="1" applyAlignment="1" applyProtection="1">
      <alignment horizontal="center" vertical="center"/>
      <protection locked="0"/>
    </xf>
    <xf numFmtId="43" fontId="20" fillId="26" borderId="28" xfId="0" applyNumberFormat="1" applyFont="1" applyFill="1" applyBorder="1" applyAlignment="1">
      <alignment/>
    </xf>
    <xf numFmtId="10" fontId="20" fillId="26" borderId="29" xfId="0" applyNumberFormat="1" applyFont="1" applyFill="1" applyBorder="1" applyAlignment="1">
      <alignment horizontal="center" vertical="center"/>
    </xf>
    <xf numFmtId="10" fontId="20" fillId="26" borderId="30" xfId="0" applyNumberFormat="1" applyFont="1" applyFill="1" applyBorder="1" applyAlignment="1">
      <alignment horizontal="center" vertical="center"/>
    </xf>
    <xf numFmtId="0" fontId="22" fillId="25" borderId="14" xfId="0" applyNumberFormat="1" applyFont="1" applyFill="1" applyBorder="1" applyAlignment="1">
      <alignment horizontal="center" vertical="center"/>
    </xf>
    <xf numFmtId="0" fontId="20" fillId="26" borderId="31" xfId="0" applyFont="1" applyFill="1" applyBorder="1" applyAlignment="1">
      <alignment horizontal="center" vertical="center"/>
    </xf>
    <xf numFmtId="165" fontId="20" fillId="26" borderId="32" xfId="0" applyNumberFormat="1" applyFont="1" applyFill="1" applyBorder="1" applyAlignment="1" applyProtection="1">
      <alignment horizontal="center" vertical="center"/>
      <protection locked="0"/>
    </xf>
    <xf numFmtId="43" fontId="20" fillId="26" borderId="31" xfId="0" applyNumberFormat="1" applyFont="1" applyFill="1" applyBorder="1" applyAlignment="1">
      <alignment/>
    </xf>
    <xf numFmtId="0" fontId="20" fillId="25" borderId="13" xfId="0" applyFont="1" applyFill="1" applyBorder="1" applyAlignment="1">
      <alignment horizontal="center" vertical="center"/>
    </xf>
    <xf numFmtId="0" fontId="21" fillId="25" borderId="13" xfId="0" applyFont="1" applyFill="1" applyBorder="1" applyAlignment="1" applyProtection="1">
      <alignment horizontal="center" vertical="center"/>
      <protection locked="0"/>
    </xf>
    <xf numFmtId="43" fontId="21" fillId="25" borderId="26" xfId="0" applyNumberFormat="1" applyFont="1" applyFill="1" applyBorder="1" applyAlignment="1">
      <alignment/>
    </xf>
    <xf numFmtId="43" fontId="21" fillId="25" borderId="16" xfId="0" applyNumberFormat="1" applyFont="1" applyFill="1" applyBorder="1" applyAlignment="1">
      <alignment/>
    </xf>
    <xf numFmtId="43" fontId="21" fillId="25" borderId="33" xfId="0" applyNumberFormat="1" applyFont="1" applyFill="1" applyBorder="1" applyAlignment="1">
      <alignment/>
    </xf>
    <xf numFmtId="10" fontId="21" fillId="25" borderId="26" xfId="0" applyNumberFormat="1" applyFont="1" applyFill="1" applyBorder="1" applyAlignment="1">
      <alignment horizontal="center" vertical="center"/>
    </xf>
    <xf numFmtId="43" fontId="21" fillId="25" borderId="34" xfId="0" applyNumberFormat="1" applyFont="1" applyFill="1" applyBorder="1" applyAlignment="1">
      <alignment/>
    </xf>
    <xf numFmtId="43" fontId="21" fillId="25" borderId="20" xfId="0" applyNumberFormat="1" applyFont="1" applyFill="1" applyBorder="1" applyAlignment="1">
      <alignment/>
    </xf>
    <xf numFmtId="43" fontId="21" fillId="25" borderId="12" xfId="0" applyNumberFormat="1" applyFont="1" applyFill="1" applyBorder="1" applyAlignment="1">
      <alignment/>
    </xf>
    <xf numFmtId="43" fontId="21" fillId="0" borderId="0" xfId="0" applyNumberFormat="1" applyFont="1" applyAlignment="1">
      <alignment/>
    </xf>
    <xf numFmtId="10" fontId="21" fillId="25" borderId="34" xfId="0" applyNumberFormat="1" applyFont="1" applyFill="1" applyBorder="1" applyAlignment="1">
      <alignment horizontal="center" vertical="center"/>
    </xf>
    <xf numFmtId="10" fontId="21" fillId="25" borderId="33" xfId="0" applyNumberFormat="1" applyFont="1" applyFill="1" applyBorder="1" applyAlignment="1">
      <alignment horizontal="center" vertical="center"/>
    </xf>
    <xf numFmtId="10" fontId="21" fillId="0" borderId="0" xfId="0" applyNumberFormat="1" applyFont="1" applyAlignment="1">
      <alignment/>
    </xf>
    <xf numFmtId="43" fontId="21" fillId="25" borderId="18" xfId="0" applyNumberFormat="1" applyFont="1" applyFill="1" applyBorder="1" applyAlignment="1">
      <alignment horizontal="center" vertical="center"/>
    </xf>
    <xf numFmtId="43" fontId="21" fillId="25" borderId="10" xfId="0" applyNumberFormat="1" applyFont="1" applyFill="1" applyBorder="1" applyAlignment="1">
      <alignment horizontal="center" vertical="center"/>
    </xf>
    <xf numFmtId="43" fontId="21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 applyProtection="1">
      <alignment horizontal="center" vertical="center"/>
      <protection locked="0"/>
    </xf>
    <xf numFmtId="165" fontId="21" fillId="25" borderId="11" xfId="0" applyNumberFormat="1" applyFont="1" applyFill="1" applyBorder="1" applyAlignment="1" applyProtection="1">
      <alignment horizontal="center" vertical="center"/>
      <protection locked="0"/>
    </xf>
    <xf numFmtId="165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21" fillId="25" borderId="13" xfId="0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/>
    </xf>
    <xf numFmtId="0" fontId="21" fillId="25" borderId="18" xfId="0" applyFont="1" applyFill="1" applyBorder="1" applyAlignment="1" applyProtection="1">
      <alignment horizontal="center" vertical="center"/>
      <protection locked="0"/>
    </xf>
    <xf numFmtId="43" fontId="21" fillId="25" borderId="31" xfId="0" applyNumberFormat="1" applyFont="1" applyFill="1" applyBorder="1" applyAlignment="1">
      <alignment horizontal="center"/>
    </xf>
    <xf numFmtId="43" fontId="21" fillId="25" borderId="11" xfId="0" applyNumberFormat="1" applyFont="1" applyFill="1" applyBorder="1" applyAlignment="1">
      <alignment horizontal="center"/>
    </xf>
    <xf numFmtId="10" fontId="21" fillId="25" borderId="31" xfId="0" applyNumberFormat="1" applyFont="1" applyFill="1" applyBorder="1" applyAlignment="1">
      <alignment horizontal="center" vertical="center"/>
    </xf>
    <xf numFmtId="10" fontId="21" fillId="25" borderId="11" xfId="0" applyNumberFormat="1" applyFont="1" applyFill="1" applyBorder="1" applyAlignment="1">
      <alignment horizontal="center" vertical="center"/>
    </xf>
    <xf numFmtId="10" fontId="21" fillId="25" borderId="10" xfId="0" applyNumberFormat="1" applyFont="1" applyFill="1" applyBorder="1" applyAlignment="1">
      <alignment horizontal="center" vertical="center"/>
    </xf>
    <xf numFmtId="165" fontId="21" fillId="25" borderId="18" xfId="0" applyNumberFormat="1" applyFont="1" applyFill="1" applyBorder="1" applyAlignment="1" applyProtection="1">
      <alignment horizontal="center" vertical="center"/>
      <protection locked="0"/>
    </xf>
    <xf numFmtId="10" fontId="21" fillId="25" borderId="18" xfId="0" applyNumberFormat="1" applyFont="1" applyFill="1" applyBorder="1" applyAlignment="1">
      <alignment horizontal="center" vertical="center"/>
    </xf>
    <xf numFmtId="43" fontId="21" fillId="25" borderId="10" xfId="0" applyNumberFormat="1" applyFont="1" applyFill="1" applyBorder="1" applyAlignment="1" applyProtection="1">
      <alignment horizontal="center" vertical="center"/>
      <protection locked="0"/>
    </xf>
    <xf numFmtId="43" fontId="21" fillId="25" borderId="13" xfId="0" applyNumberFormat="1" applyFont="1" applyFill="1" applyBorder="1" applyAlignment="1" applyProtection="1">
      <alignment horizontal="center" vertical="center"/>
      <protection locked="0"/>
    </xf>
    <xf numFmtId="0" fontId="23" fillId="25" borderId="18" xfId="0" applyFont="1" applyFill="1" applyBorder="1" applyAlignment="1" applyProtection="1">
      <alignment horizontal="center" vertical="center"/>
      <protection locked="0"/>
    </xf>
    <xf numFmtId="0" fontId="23" fillId="25" borderId="11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1" fillId="25" borderId="16" xfId="0" applyFont="1" applyFill="1" applyBorder="1" applyAlignment="1" applyProtection="1">
      <alignment horizontal="center" vertical="center"/>
      <protection locked="0"/>
    </xf>
    <xf numFmtId="0" fontId="21" fillId="25" borderId="12" xfId="0" applyFont="1" applyFill="1" applyBorder="1" applyAlignment="1" applyProtection="1">
      <alignment horizontal="center" vertical="center"/>
      <protection locked="0"/>
    </xf>
    <xf numFmtId="0" fontId="20" fillId="25" borderId="10" xfId="0" applyFont="1" applyFill="1" applyBorder="1" applyAlignment="1" applyProtection="1">
      <alignment horizontal="center" vertical="center" wrapText="1"/>
      <protection locked="0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8" xfId="0" applyFont="1" applyFill="1" applyBorder="1" applyAlignment="1">
      <alignment horizontal="center" vertical="center" wrapText="1"/>
    </xf>
    <xf numFmtId="0" fontId="20" fillId="26" borderId="22" xfId="0" applyFont="1" applyFill="1" applyBorder="1" applyAlignment="1" applyProtection="1">
      <alignment horizontal="center" vertical="center"/>
      <protection locked="0"/>
    </xf>
    <xf numFmtId="0" fontId="20" fillId="26" borderId="23" xfId="0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3" fillId="25" borderId="13" xfId="0" applyFont="1" applyFill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4" fillId="26" borderId="22" xfId="0" applyFont="1" applyFill="1" applyBorder="1" applyAlignment="1" applyProtection="1">
      <alignment horizontal="center"/>
      <protection locked="0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4" fillId="25" borderId="13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5" fontId="21" fillId="25" borderId="0" xfId="0" applyNumberFormat="1" applyFont="1" applyFill="1" applyBorder="1" applyAlignment="1" applyProtection="1">
      <alignment horizontal="center" vertical="center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1" fillId="25" borderId="12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4" fillId="27" borderId="10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0" fillId="25" borderId="18" xfId="0" applyFont="1" applyFill="1" applyBorder="1" applyAlignment="1" applyProtection="1">
      <alignment horizontal="center" vertical="center" wrapText="1"/>
      <protection locked="0"/>
    </xf>
    <xf numFmtId="0" fontId="20" fillId="26" borderId="35" xfId="0" applyFont="1" applyFill="1" applyBorder="1" applyAlignment="1" applyProtection="1">
      <alignment horizontal="center" vertical="center"/>
      <protection locked="0"/>
    </xf>
    <xf numFmtId="0" fontId="20" fillId="26" borderId="28" xfId="0" applyFont="1" applyFill="1" applyBorder="1" applyAlignment="1">
      <alignment horizontal="center" vertical="center"/>
    </xf>
    <xf numFmtId="0" fontId="20" fillId="26" borderId="36" xfId="0" applyFont="1" applyFill="1" applyBorder="1" applyAlignment="1">
      <alignment horizontal="center" vertical="center"/>
    </xf>
    <xf numFmtId="0" fontId="20" fillId="25" borderId="13" xfId="0" applyFont="1" applyFill="1" applyBorder="1" applyAlignment="1" applyProtection="1">
      <alignment horizontal="center" vertical="center" wrapText="1"/>
      <protection locked="0"/>
    </xf>
    <xf numFmtId="0" fontId="21" fillId="26" borderId="23" xfId="0" applyFont="1" applyFill="1" applyBorder="1" applyAlignment="1">
      <alignment horizontal="center" vertical="center"/>
    </xf>
    <xf numFmtId="0" fontId="21" fillId="26" borderId="24" xfId="0" applyFont="1" applyFill="1" applyBorder="1" applyAlignment="1">
      <alignment horizontal="center" vertical="center"/>
    </xf>
    <xf numFmtId="0" fontId="20" fillId="26" borderId="37" xfId="0" applyFont="1" applyFill="1" applyBorder="1" applyAlignment="1" applyProtection="1">
      <alignment horizontal="center" vertical="center"/>
      <protection locked="0"/>
    </xf>
    <xf numFmtId="0" fontId="20" fillId="26" borderId="31" xfId="0" applyFont="1" applyFill="1" applyBorder="1" applyAlignment="1">
      <alignment horizontal="center" vertical="center"/>
    </xf>
    <xf numFmtId="0" fontId="20" fillId="26" borderId="38" xfId="0" applyFont="1" applyFill="1" applyBorder="1" applyAlignment="1">
      <alignment horizontal="center" vertical="center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1" fillId="25" borderId="31" xfId="0" applyFont="1" applyFill="1" applyBorder="1" applyAlignment="1" applyProtection="1">
      <alignment horizontal="center" vertical="center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43" fontId="21" fillId="25" borderId="31" xfId="0" applyNumberFormat="1" applyFont="1" applyFill="1" applyBorder="1" applyAlignment="1">
      <alignment horizontal="center" vertical="center"/>
    </xf>
    <xf numFmtId="43" fontId="21" fillId="25" borderId="28" xfId="0" applyNumberFormat="1" applyFont="1" applyFill="1" applyBorder="1" applyAlignment="1">
      <alignment horizontal="center" vertical="center"/>
    </xf>
    <xf numFmtId="1" fontId="26" fillId="26" borderId="39" xfId="0" applyNumberFormat="1" applyFont="1" applyFill="1" applyBorder="1" applyAlignment="1">
      <alignment horizontal="center" vertical="center"/>
    </xf>
    <xf numFmtId="1" fontId="26" fillId="26" borderId="32" xfId="0" applyNumberFormat="1" applyFont="1" applyFill="1" applyBorder="1" applyAlignment="1">
      <alignment horizontal="center" vertical="center"/>
    </xf>
    <xf numFmtId="1" fontId="26" fillId="26" borderId="40" xfId="0" applyNumberFormat="1" applyFont="1" applyFill="1" applyBorder="1" applyAlignment="1">
      <alignment horizontal="center" vertical="center"/>
    </xf>
    <xf numFmtId="1" fontId="26" fillId="26" borderId="41" xfId="0" applyNumberFormat="1" applyFont="1" applyFill="1" applyBorder="1" applyAlignment="1">
      <alignment horizontal="center" vertical="center"/>
    </xf>
    <xf numFmtId="1" fontId="26" fillId="26" borderId="27" xfId="0" applyNumberFormat="1" applyFont="1" applyFill="1" applyBorder="1" applyAlignment="1">
      <alignment horizontal="center" vertical="center"/>
    </xf>
    <xf numFmtId="1" fontId="26" fillId="26" borderId="42" xfId="0" applyNumberFormat="1" applyFont="1" applyFill="1" applyBorder="1" applyAlignment="1">
      <alignment horizontal="center" vertical="center"/>
    </xf>
    <xf numFmtId="165" fontId="21" fillId="25" borderId="13" xfId="0" applyNumberFormat="1" applyFont="1" applyFill="1" applyBorder="1" applyAlignment="1" applyProtection="1">
      <alignment horizontal="center" vertical="center"/>
      <protection locked="0"/>
    </xf>
    <xf numFmtId="0" fontId="20" fillId="26" borderId="43" xfId="0" applyFont="1" applyFill="1" applyBorder="1" applyAlignment="1" applyProtection="1">
      <alignment horizontal="center" vertical="center"/>
      <protection locked="0"/>
    </xf>
    <xf numFmtId="0" fontId="20" fillId="26" borderId="21" xfId="0" applyFont="1" applyFill="1" applyBorder="1" applyAlignment="1">
      <alignment horizontal="center" vertical="center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1" fillId="25" borderId="31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165" fontId="21" fillId="25" borderId="31" xfId="0" applyNumberFormat="1" applyFont="1" applyFill="1" applyBorder="1" applyAlignment="1" applyProtection="1">
      <alignment horizontal="center" vertical="center"/>
      <protection locked="0"/>
    </xf>
    <xf numFmtId="165" fontId="23" fillId="25" borderId="18" xfId="0" applyNumberFormat="1" applyFont="1" applyFill="1" applyBorder="1" applyAlignment="1" applyProtection="1">
      <alignment horizontal="center" vertical="center"/>
      <protection locked="0"/>
    </xf>
    <xf numFmtId="165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82" zoomScaleNormal="82" zoomScalePageLayoutView="0" workbookViewId="0" topLeftCell="A136">
      <selection activeCell="L163" sqref="L163"/>
    </sheetView>
  </sheetViews>
  <sheetFormatPr defaultColWidth="8.796875" defaultRowHeight="14.25"/>
  <cols>
    <col min="1" max="1" width="3.5" style="43" customWidth="1"/>
    <col min="2" max="2" width="10.59765625" style="70" customWidth="1"/>
    <col min="3" max="3" width="22.3984375" style="8" hidden="1" customWidth="1"/>
    <col min="4" max="4" width="7.69921875" style="44" customWidth="1"/>
    <col min="5" max="5" width="7.59765625" style="44" customWidth="1"/>
    <col min="6" max="6" width="8.19921875" style="44" customWidth="1"/>
    <col min="7" max="7" width="14.5" style="44" hidden="1" customWidth="1"/>
    <col min="8" max="8" width="37.5" style="44" customWidth="1"/>
    <col min="9" max="10" width="13.59765625" style="45" customWidth="1"/>
    <col min="11" max="11" width="11.3984375" style="8" customWidth="1"/>
    <col min="12" max="12" width="19.09765625" style="8" customWidth="1"/>
    <col min="13" max="16384" width="9" style="8" customWidth="1"/>
  </cols>
  <sheetData>
    <row r="1" spans="1:10" ht="15" customHeight="1" thickBot="1">
      <c r="A1" s="163"/>
      <c r="B1" s="164"/>
      <c r="C1" s="164"/>
      <c r="D1" s="164"/>
      <c r="E1" s="164"/>
      <c r="F1" s="164"/>
      <c r="G1" s="164"/>
      <c r="H1" s="164"/>
      <c r="I1" s="164"/>
      <c r="J1" s="7"/>
    </row>
    <row r="2" spans="1:12" ht="18.75" customHeight="1">
      <c r="A2" s="199" t="s">
        <v>137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34.5" customHeight="1" thickBot="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s="52" customFormat="1" ht="71.25" customHeight="1" thickBot="1">
      <c r="A4" s="47" t="s">
        <v>0</v>
      </c>
      <c r="B4" s="48" t="s">
        <v>1</v>
      </c>
      <c r="C4" s="48" t="s">
        <v>41</v>
      </c>
      <c r="D4" s="49" t="s">
        <v>2</v>
      </c>
      <c r="E4" s="47" t="s">
        <v>3</v>
      </c>
      <c r="F4" s="48" t="s">
        <v>40</v>
      </c>
      <c r="G4" s="48" t="s">
        <v>4</v>
      </c>
      <c r="H4" s="48" t="s">
        <v>50</v>
      </c>
      <c r="I4" s="50" t="s">
        <v>128</v>
      </c>
      <c r="J4" s="51" t="s">
        <v>129</v>
      </c>
      <c r="K4" s="51" t="s">
        <v>130</v>
      </c>
      <c r="L4" s="53" t="s">
        <v>123</v>
      </c>
    </row>
    <row r="5" spans="1:12" ht="14.25" customHeight="1">
      <c r="A5" s="9">
        <v>1</v>
      </c>
      <c r="B5" s="10">
        <v>2</v>
      </c>
      <c r="C5" s="9">
        <v>3</v>
      </c>
      <c r="D5" s="9">
        <v>4</v>
      </c>
      <c r="E5" s="9">
        <v>5</v>
      </c>
      <c r="F5" s="9">
        <v>6</v>
      </c>
      <c r="G5" s="11">
        <v>7</v>
      </c>
      <c r="H5" s="11">
        <v>8</v>
      </c>
      <c r="I5" s="12">
        <v>9</v>
      </c>
      <c r="J5" s="13"/>
      <c r="K5" s="13"/>
      <c r="L5" s="57"/>
    </row>
    <row r="6" spans="1:12" ht="17.25" customHeight="1">
      <c r="A6" s="165">
        <v>1</v>
      </c>
      <c r="B6" s="172" t="s">
        <v>5</v>
      </c>
      <c r="C6" s="165" t="s">
        <v>48</v>
      </c>
      <c r="D6" s="15">
        <v>900</v>
      </c>
      <c r="E6" s="15">
        <v>90095</v>
      </c>
      <c r="F6" s="16">
        <v>4300</v>
      </c>
      <c r="G6" s="17" t="s">
        <v>46</v>
      </c>
      <c r="H6" s="18" t="s">
        <v>51</v>
      </c>
      <c r="I6" s="19">
        <v>1000</v>
      </c>
      <c r="J6" s="20">
        <v>1000</v>
      </c>
      <c r="K6" s="20">
        <f>SUM(J6)</f>
        <v>1000</v>
      </c>
      <c r="L6" s="58">
        <f aca="true" t="shared" si="0" ref="L6:L23">(K6/I6)*100%</f>
        <v>1</v>
      </c>
    </row>
    <row r="7" spans="1:12" ht="18" customHeight="1">
      <c r="A7" s="165"/>
      <c r="B7" s="154"/>
      <c r="C7" s="166"/>
      <c r="D7" s="165">
        <v>921</v>
      </c>
      <c r="E7" s="165">
        <v>92195</v>
      </c>
      <c r="F7" s="14">
        <v>4270</v>
      </c>
      <c r="G7" s="21" t="s">
        <v>43</v>
      </c>
      <c r="H7" s="14" t="s">
        <v>134</v>
      </c>
      <c r="I7" s="212">
        <f>4500+1200</f>
        <v>5700</v>
      </c>
      <c r="J7" s="128">
        <v>5699.82</v>
      </c>
      <c r="K7" s="128">
        <f>SUM(J7)</f>
        <v>5699.82</v>
      </c>
      <c r="L7" s="144">
        <f>(K7/I7)*100%</f>
        <v>0.9999684210526315</v>
      </c>
    </row>
    <row r="8" spans="1:12" s="67" customFormat="1" ht="27.75" customHeight="1">
      <c r="A8" s="165"/>
      <c r="B8" s="154"/>
      <c r="C8" s="166"/>
      <c r="D8" s="136"/>
      <c r="E8" s="136"/>
      <c r="F8" s="14">
        <v>4270</v>
      </c>
      <c r="G8" s="33" t="s">
        <v>44</v>
      </c>
      <c r="H8" s="71" t="s">
        <v>135</v>
      </c>
      <c r="I8" s="213"/>
      <c r="J8" s="129"/>
      <c r="K8" s="129"/>
      <c r="L8" s="142"/>
    </row>
    <row r="9" spans="1:12" ht="17.25" customHeight="1" thickBot="1">
      <c r="A9" s="147"/>
      <c r="B9" s="155"/>
      <c r="C9" s="167"/>
      <c r="D9" s="171"/>
      <c r="E9" s="171"/>
      <c r="F9" s="72">
        <v>4210</v>
      </c>
      <c r="G9" s="21" t="s">
        <v>43</v>
      </c>
      <c r="H9" s="54" t="s">
        <v>52</v>
      </c>
      <c r="I9" s="23">
        <v>1200</v>
      </c>
      <c r="J9" s="73">
        <v>930</v>
      </c>
      <c r="K9" s="73">
        <f aca="true" t="shared" si="1" ref="K9:K43">SUM(J9)</f>
        <v>930</v>
      </c>
      <c r="L9" s="59">
        <f>K9/I9</f>
        <v>0.775</v>
      </c>
    </row>
    <row r="10" spans="1:12" s="24" customFormat="1" ht="13.5" thickBot="1">
      <c r="A10" s="168" t="s">
        <v>6</v>
      </c>
      <c r="B10" s="169"/>
      <c r="C10" s="169"/>
      <c r="D10" s="169"/>
      <c r="E10" s="169"/>
      <c r="F10" s="169"/>
      <c r="G10" s="170"/>
      <c r="H10" s="76"/>
      <c r="I10" s="77">
        <f>SUM(I6:I9)</f>
        <v>7900</v>
      </c>
      <c r="J10" s="114">
        <f>SUM(J6:J9)</f>
        <v>7629.82</v>
      </c>
      <c r="K10" s="114">
        <f t="shared" si="1"/>
        <v>7629.82</v>
      </c>
      <c r="L10" s="110">
        <f>(K10/I10)*100%</f>
        <v>0.9658</v>
      </c>
    </row>
    <row r="11" spans="1:12" ht="16.5" customHeight="1">
      <c r="A11" s="132">
        <v>2</v>
      </c>
      <c r="B11" s="153" t="s">
        <v>7</v>
      </c>
      <c r="C11" s="132" t="s">
        <v>49</v>
      </c>
      <c r="D11" s="132">
        <v>900</v>
      </c>
      <c r="E11" s="132">
        <v>90095</v>
      </c>
      <c r="F11" s="131">
        <v>4300</v>
      </c>
      <c r="G11" s="28" t="s">
        <v>43</v>
      </c>
      <c r="H11" s="30" t="s">
        <v>53</v>
      </c>
      <c r="I11" s="74">
        <v>350</v>
      </c>
      <c r="J11" s="73"/>
      <c r="K11" s="122"/>
      <c r="L11" s="59"/>
    </row>
    <row r="12" spans="1:16" ht="12.75">
      <c r="A12" s="161"/>
      <c r="B12" s="188"/>
      <c r="C12" s="159"/>
      <c r="D12" s="135"/>
      <c r="E12" s="135"/>
      <c r="F12" s="131"/>
      <c r="G12" s="28" t="s">
        <v>43</v>
      </c>
      <c r="H12" s="26" t="s">
        <v>54</v>
      </c>
      <c r="I12" s="29">
        <v>250</v>
      </c>
      <c r="J12" s="87">
        <v>3585.45</v>
      </c>
      <c r="K12" s="118">
        <v>3585.45</v>
      </c>
      <c r="L12" s="64">
        <v>1</v>
      </c>
      <c r="M12" s="124"/>
      <c r="N12" s="124"/>
      <c r="O12" s="124"/>
      <c r="P12" s="124"/>
    </row>
    <row r="13" spans="1:12" ht="17.25" customHeight="1">
      <c r="A13" s="161"/>
      <c r="B13" s="188"/>
      <c r="C13" s="159"/>
      <c r="D13" s="135"/>
      <c r="E13" s="135"/>
      <c r="F13" s="131"/>
      <c r="G13" s="28" t="s">
        <v>43</v>
      </c>
      <c r="H13" s="18" t="s">
        <v>55</v>
      </c>
      <c r="I13" s="111">
        <v>2997</v>
      </c>
      <c r="J13" s="75"/>
      <c r="K13" s="123"/>
      <c r="L13" s="60"/>
    </row>
    <row r="14" spans="1:12" ht="17.25" customHeight="1">
      <c r="A14" s="161"/>
      <c r="B14" s="188"/>
      <c r="C14" s="159"/>
      <c r="D14" s="135"/>
      <c r="E14" s="135"/>
      <c r="F14" s="132"/>
      <c r="G14" s="21" t="s">
        <v>44</v>
      </c>
      <c r="H14" s="14" t="s">
        <v>56</v>
      </c>
      <c r="I14" s="29">
        <v>500</v>
      </c>
      <c r="J14" s="75">
        <v>0</v>
      </c>
      <c r="K14" s="75">
        <f t="shared" si="1"/>
        <v>0</v>
      </c>
      <c r="L14" s="60">
        <f t="shared" si="0"/>
        <v>0</v>
      </c>
    </row>
    <row r="15" spans="1:12" ht="17.25" customHeight="1">
      <c r="A15" s="161"/>
      <c r="B15" s="188"/>
      <c r="C15" s="159"/>
      <c r="D15" s="135"/>
      <c r="E15" s="135"/>
      <c r="F15" s="18">
        <v>4210</v>
      </c>
      <c r="G15" s="28" t="s">
        <v>43</v>
      </c>
      <c r="H15" s="18" t="s">
        <v>57</v>
      </c>
      <c r="I15" s="31">
        <v>500</v>
      </c>
      <c r="J15" s="20">
        <v>0</v>
      </c>
      <c r="K15" s="20">
        <f t="shared" si="1"/>
        <v>0</v>
      </c>
      <c r="L15" s="58">
        <f t="shared" si="0"/>
        <v>0</v>
      </c>
    </row>
    <row r="16" spans="1:12" ht="17.25" customHeight="1">
      <c r="A16" s="161"/>
      <c r="B16" s="188"/>
      <c r="C16" s="159"/>
      <c r="D16" s="135"/>
      <c r="E16" s="135"/>
      <c r="F16" s="18">
        <v>4300</v>
      </c>
      <c r="G16" s="28" t="s">
        <v>43</v>
      </c>
      <c r="H16" s="18" t="s">
        <v>58</v>
      </c>
      <c r="I16" s="29">
        <v>150</v>
      </c>
      <c r="J16" s="20">
        <v>0</v>
      </c>
      <c r="K16" s="20">
        <f t="shared" si="1"/>
        <v>0</v>
      </c>
      <c r="L16" s="58">
        <f t="shared" si="0"/>
        <v>0</v>
      </c>
    </row>
    <row r="17" spans="1:12" ht="18" customHeight="1" thickBot="1">
      <c r="A17" s="162"/>
      <c r="B17" s="184"/>
      <c r="C17" s="160"/>
      <c r="D17" s="137"/>
      <c r="E17" s="137"/>
      <c r="F17" s="25">
        <v>4210</v>
      </c>
      <c r="G17" s="28" t="s">
        <v>43</v>
      </c>
      <c r="H17" s="25" t="s">
        <v>59</v>
      </c>
      <c r="I17" s="81">
        <v>100</v>
      </c>
      <c r="J17" s="73">
        <v>59.86</v>
      </c>
      <c r="K17" s="73">
        <f t="shared" si="1"/>
        <v>59.86</v>
      </c>
      <c r="L17" s="59">
        <f t="shared" si="0"/>
        <v>0.5986</v>
      </c>
    </row>
    <row r="18" spans="1:12" s="24" customFormat="1" ht="24.75" customHeight="1" thickBot="1">
      <c r="A18" s="156" t="s">
        <v>6</v>
      </c>
      <c r="B18" s="157"/>
      <c r="C18" s="157"/>
      <c r="D18" s="157"/>
      <c r="E18" s="157"/>
      <c r="F18" s="157"/>
      <c r="G18" s="158"/>
      <c r="H18" s="82"/>
      <c r="I18" s="39">
        <f>SUM(I11:I17)</f>
        <v>4847</v>
      </c>
      <c r="J18" s="78">
        <f>SUM(J11:J17)</f>
        <v>3645.31</v>
      </c>
      <c r="K18" s="78">
        <f t="shared" si="1"/>
        <v>3645.31</v>
      </c>
      <c r="L18" s="79">
        <f>(K18/I18)*100%</f>
        <v>0.7520755106251289</v>
      </c>
    </row>
    <row r="19" spans="1:12" ht="12.75">
      <c r="A19" s="132">
        <v>3</v>
      </c>
      <c r="B19" s="153" t="s">
        <v>8</v>
      </c>
      <c r="C19" s="132" t="s">
        <v>49</v>
      </c>
      <c r="D19" s="132">
        <v>921</v>
      </c>
      <c r="E19" s="132">
        <v>92109</v>
      </c>
      <c r="F19" s="30">
        <v>6050</v>
      </c>
      <c r="G19" s="38" t="s">
        <v>45</v>
      </c>
      <c r="H19" s="30" t="s">
        <v>60</v>
      </c>
      <c r="I19" s="32">
        <v>6500</v>
      </c>
      <c r="J19" s="75">
        <v>6492.03</v>
      </c>
      <c r="K19" s="75">
        <f t="shared" si="1"/>
        <v>6492.03</v>
      </c>
      <c r="L19" s="60">
        <f t="shared" si="0"/>
        <v>0.9987738461538461</v>
      </c>
    </row>
    <row r="20" spans="1:12" ht="12.75">
      <c r="A20" s="161"/>
      <c r="B20" s="154"/>
      <c r="C20" s="135"/>
      <c r="D20" s="135"/>
      <c r="E20" s="135"/>
      <c r="F20" s="17">
        <v>4270</v>
      </c>
      <c r="G20" s="33" t="s">
        <v>44</v>
      </c>
      <c r="H20" s="14" t="s">
        <v>61</v>
      </c>
      <c r="I20" s="34">
        <v>2800</v>
      </c>
      <c r="J20" s="20">
        <v>2797.82</v>
      </c>
      <c r="K20" s="20">
        <f t="shared" si="1"/>
        <v>2797.82</v>
      </c>
      <c r="L20" s="58">
        <f t="shared" si="0"/>
        <v>0.9992214285714286</v>
      </c>
    </row>
    <row r="21" spans="1:12" ht="17.25" customHeight="1" thickBot="1">
      <c r="A21" s="162"/>
      <c r="B21" s="155"/>
      <c r="C21" s="137"/>
      <c r="D21" s="137"/>
      <c r="E21" s="137"/>
      <c r="F21" s="36">
        <v>4210</v>
      </c>
      <c r="G21" s="25" t="s">
        <v>44</v>
      </c>
      <c r="H21" s="25" t="s">
        <v>62</v>
      </c>
      <c r="I21" s="35">
        <v>2023</v>
      </c>
      <c r="J21" s="73">
        <v>1947.5</v>
      </c>
      <c r="K21" s="73">
        <f t="shared" si="1"/>
        <v>1947.5</v>
      </c>
      <c r="L21" s="59">
        <f t="shared" si="0"/>
        <v>0.962679189322788</v>
      </c>
    </row>
    <row r="22" spans="1:12" s="24" customFormat="1" ht="23.25" customHeight="1" thickBot="1">
      <c r="A22" s="156" t="s">
        <v>6</v>
      </c>
      <c r="B22" s="157"/>
      <c r="C22" s="157"/>
      <c r="D22" s="157"/>
      <c r="E22" s="157"/>
      <c r="F22" s="157"/>
      <c r="G22" s="158"/>
      <c r="H22" s="82"/>
      <c r="I22" s="39">
        <f>SUM(I19:I21)</f>
        <v>11323</v>
      </c>
      <c r="J22" s="78">
        <f>SUM(J19:J21)</f>
        <v>11237.35</v>
      </c>
      <c r="K22" s="78">
        <f t="shared" si="1"/>
        <v>11237.35</v>
      </c>
      <c r="L22" s="79">
        <f t="shared" si="0"/>
        <v>0.9924357502428686</v>
      </c>
    </row>
    <row r="23" spans="1:12" ht="16.5" customHeight="1">
      <c r="A23" s="132">
        <v>4</v>
      </c>
      <c r="B23" s="194" t="s">
        <v>9</v>
      </c>
      <c r="C23" s="132" t="s">
        <v>49</v>
      </c>
      <c r="D23" s="132">
        <v>921</v>
      </c>
      <c r="E23" s="132">
        <v>92195</v>
      </c>
      <c r="F23" s="131">
        <v>4210</v>
      </c>
      <c r="G23" s="40" t="s">
        <v>43</v>
      </c>
      <c r="H23" s="30" t="s">
        <v>127</v>
      </c>
      <c r="I23" s="133">
        <f>1800+2300</f>
        <v>4100</v>
      </c>
      <c r="J23" s="145">
        <v>3969.46</v>
      </c>
      <c r="K23" s="130">
        <f t="shared" si="1"/>
        <v>3969.46</v>
      </c>
      <c r="L23" s="141">
        <f t="shared" si="0"/>
        <v>0.9681609756097561</v>
      </c>
    </row>
    <row r="24" spans="1:12" ht="16.5" customHeight="1">
      <c r="A24" s="161"/>
      <c r="B24" s="154"/>
      <c r="C24" s="159"/>
      <c r="D24" s="135"/>
      <c r="E24" s="135"/>
      <c r="F24" s="132"/>
      <c r="G24" s="21" t="s">
        <v>44</v>
      </c>
      <c r="H24" s="14" t="s">
        <v>126</v>
      </c>
      <c r="I24" s="134"/>
      <c r="J24" s="146"/>
      <c r="K24" s="129"/>
      <c r="L24" s="142"/>
    </row>
    <row r="25" spans="1:12" ht="16.5" customHeight="1">
      <c r="A25" s="161"/>
      <c r="B25" s="154"/>
      <c r="C25" s="159"/>
      <c r="D25" s="135"/>
      <c r="E25" s="135"/>
      <c r="F25" s="137">
        <v>4300</v>
      </c>
      <c r="G25" s="38" t="s">
        <v>43</v>
      </c>
      <c r="H25" s="137" t="s">
        <v>63</v>
      </c>
      <c r="I25" s="143">
        <v>825</v>
      </c>
      <c r="J25" s="20">
        <v>110</v>
      </c>
      <c r="K25" s="128">
        <f>SUM(J25+J26)</f>
        <v>825</v>
      </c>
      <c r="L25" s="144">
        <f>(K25/I25)*100%</f>
        <v>1</v>
      </c>
    </row>
    <row r="26" spans="1:12" ht="16.5" customHeight="1">
      <c r="A26" s="161"/>
      <c r="B26" s="154"/>
      <c r="C26" s="159"/>
      <c r="D26" s="135"/>
      <c r="E26" s="135"/>
      <c r="F26" s="132"/>
      <c r="G26" s="38"/>
      <c r="H26" s="132"/>
      <c r="I26" s="134"/>
      <c r="J26" s="20">
        <v>715</v>
      </c>
      <c r="K26" s="129"/>
      <c r="L26" s="142"/>
    </row>
    <row r="27" spans="1:12" ht="17.25" customHeight="1" thickBot="1">
      <c r="A27" s="162"/>
      <c r="B27" s="155"/>
      <c r="C27" s="160"/>
      <c r="D27" s="137"/>
      <c r="E27" s="137"/>
      <c r="F27" s="25">
        <v>6060</v>
      </c>
      <c r="G27" s="36" t="s">
        <v>45</v>
      </c>
      <c r="H27" s="25" t="s">
        <v>64</v>
      </c>
      <c r="I27" s="35">
        <v>3000</v>
      </c>
      <c r="J27" s="73">
        <v>2995</v>
      </c>
      <c r="K27" s="73">
        <f t="shared" si="1"/>
        <v>2995</v>
      </c>
      <c r="L27" s="59">
        <f aca="true" t="shared" si="2" ref="L27:L40">(K27/I27)*100%</f>
        <v>0.9983333333333333</v>
      </c>
    </row>
    <row r="28" spans="1:12" s="24" customFormat="1" ht="18" customHeight="1" thickBot="1">
      <c r="A28" s="156" t="s">
        <v>6</v>
      </c>
      <c r="B28" s="157"/>
      <c r="C28" s="157"/>
      <c r="D28" s="157"/>
      <c r="E28" s="157"/>
      <c r="F28" s="157"/>
      <c r="G28" s="158"/>
      <c r="H28" s="82"/>
      <c r="I28" s="39">
        <f>SUM(I23:I27)</f>
        <v>7925</v>
      </c>
      <c r="J28" s="78">
        <f>SUM(J23:J27)</f>
        <v>7789.46</v>
      </c>
      <c r="K28" s="78">
        <f t="shared" si="1"/>
        <v>7789.46</v>
      </c>
      <c r="L28" s="79">
        <f t="shared" si="2"/>
        <v>0.9828971608832807</v>
      </c>
    </row>
    <row r="29" spans="1:12" ht="12.75">
      <c r="A29" s="132">
        <v>5</v>
      </c>
      <c r="B29" s="153" t="s">
        <v>10</v>
      </c>
      <c r="C29" s="132" t="s">
        <v>49</v>
      </c>
      <c r="D29" s="132">
        <v>600</v>
      </c>
      <c r="E29" s="132">
        <v>60095</v>
      </c>
      <c r="F29" s="38">
        <v>4300</v>
      </c>
      <c r="G29" s="40" t="s">
        <v>43</v>
      </c>
      <c r="H29" s="30" t="s">
        <v>65</v>
      </c>
      <c r="I29" s="32">
        <v>1936</v>
      </c>
      <c r="J29" s="87">
        <v>1709.7</v>
      </c>
      <c r="K29" s="87">
        <v>1709.7</v>
      </c>
      <c r="L29" s="64">
        <f t="shared" si="2"/>
        <v>0.8831095041322314</v>
      </c>
    </row>
    <row r="30" spans="1:12" ht="12.75">
      <c r="A30" s="161"/>
      <c r="B30" s="154"/>
      <c r="C30" s="159"/>
      <c r="D30" s="135"/>
      <c r="E30" s="135"/>
      <c r="F30" s="27">
        <v>4210</v>
      </c>
      <c r="G30" s="40" t="s">
        <v>43</v>
      </c>
      <c r="H30" s="26" t="s">
        <v>66</v>
      </c>
      <c r="I30" s="37">
        <v>1450</v>
      </c>
      <c r="J30" s="73"/>
      <c r="K30" s="121"/>
      <c r="L30" s="125"/>
    </row>
    <row r="31" spans="1:15" ht="12.75">
      <c r="A31" s="161"/>
      <c r="B31" s="154"/>
      <c r="C31" s="159"/>
      <c r="D31" s="135"/>
      <c r="E31" s="135"/>
      <c r="F31" s="27">
        <v>4210</v>
      </c>
      <c r="G31" s="21" t="s">
        <v>44</v>
      </c>
      <c r="H31" s="15" t="s">
        <v>67</v>
      </c>
      <c r="I31" s="37">
        <v>1650</v>
      </c>
      <c r="J31" s="87">
        <v>3376.97</v>
      </c>
      <c r="K31" s="119">
        <v>3376.97</v>
      </c>
      <c r="L31" s="126">
        <v>0.8887</v>
      </c>
      <c r="M31" s="124"/>
      <c r="N31" s="124"/>
      <c r="O31" s="127"/>
    </row>
    <row r="32" spans="1:12" ht="12.75">
      <c r="A32" s="161"/>
      <c r="B32" s="154"/>
      <c r="C32" s="159"/>
      <c r="D32" s="135"/>
      <c r="E32" s="135"/>
      <c r="F32" s="27">
        <v>4210</v>
      </c>
      <c r="G32" s="40" t="s">
        <v>43</v>
      </c>
      <c r="H32" s="26" t="s">
        <v>68</v>
      </c>
      <c r="I32" s="37">
        <v>700</v>
      </c>
      <c r="J32" s="75"/>
      <c r="K32" s="117"/>
      <c r="L32" s="120"/>
    </row>
    <row r="33" spans="1:12" ht="13.5" thickBot="1">
      <c r="A33" s="162"/>
      <c r="B33" s="155"/>
      <c r="C33" s="160"/>
      <c r="D33" s="137"/>
      <c r="E33" s="137"/>
      <c r="F33" s="80">
        <v>4300</v>
      </c>
      <c r="G33" s="40" t="s">
        <v>43</v>
      </c>
      <c r="H33" s="83" t="s">
        <v>69</v>
      </c>
      <c r="I33" s="84">
        <v>600</v>
      </c>
      <c r="J33" s="87">
        <v>600</v>
      </c>
      <c r="K33" s="87">
        <f t="shared" si="1"/>
        <v>600</v>
      </c>
      <c r="L33" s="64">
        <f t="shared" si="2"/>
        <v>1</v>
      </c>
    </row>
    <row r="34" spans="1:12" s="24" customFormat="1" ht="18.75" customHeight="1" thickBot="1">
      <c r="A34" s="156" t="s">
        <v>6</v>
      </c>
      <c r="B34" s="157"/>
      <c r="C34" s="157"/>
      <c r="D34" s="157"/>
      <c r="E34" s="157"/>
      <c r="F34" s="157"/>
      <c r="G34" s="158"/>
      <c r="H34" s="82"/>
      <c r="I34" s="39">
        <f>SUM(I29:I33)</f>
        <v>6336</v>
      </c>
      <c r="J34" s="78">
        <f>SUM(J29:J33)</f>
        <v>5686.67</v>
      </c>
      <c r="K34" s="78">
        <f t="shared" si="1"/>
        <v>5686.67</v>
      </c>
      <c r="L34" s="79">
        <f t="shared" si="2"/>
        <v>0.8975173611111111</v>
      </c>
    </row>
    <row r="35" spans="1:12" ht="12.75">
      <c r="A35" s="132">
        <v>6</v>
      </c>
      <c r="B35" s="153" t="s">
        <v>11</v>
      </c>
      <c r="C35" s="132" t="s">
        <v>49</v>
      </c>
      <c r="D35" s="132">
        <v>921</v>
      </c>
      <c r="E35" s="132">
        <v>92195</v>
      </c>
      <c r="F35" s="30">
        <v>4210</v>
      </c>
      <c r="G35" s="40" t="s">
        <v>46</v>
      </c>
      <c r="H35" s="30" t="s">
        <v>133</v>
      </c>
      <c r="I35" s="32">
        <v>2600</v>
      </c>
      <c r="J35" s="75">
        <v>2460</v>
      </c>
      <c r="K35" s="75">
        <f t="shared" si="1"/>
        <v>2460</v>
      </c>
      <c r="L35" s="60">
        <f t="shared" si="2"/>
        <v>0.9461538461538461</v>
      </c>
    </row>
    <row r="36" spans="1:12" ht="12.75">
      <c r="A36" s="161"/>
      <c r="B36" s="188"/>
      <c r="C36" s="159"/>
      <c r="D36" s="135"/>
      <c r="E36" s="135"/>
      <c r="F36" s="25">
        <v>6060</v>
      </c>
      <c r="G36" s="17" t="s">
        <v>45</v>
      </c>
      <c r="H36" s="18" t="s">
        <v>70</v>
      </c>
      <c r="I36" s="34">
        <v>3500</v>
      </c>
      <c r="J36" s="20">
        <v>3500</v>
      </c>
      <c r="K36" s="20">
        <f t="shared" si="1"/>
        <v>3500</v>
      </c>
      <c r="L36" s="58">
        <f t="shared" si="2"/>
        <v>1</v>
      </c>
    </row>
    <row r="37" spans="1:12" ht="12.75">
      <c r="A37" s="161"/>
      <c r="B37" s="188"/>
      <c r="C37" s="159"/>
      <c r="D37" s="18">
        <v>900</v>
      </c>
      <c r="E37" s="18">
        <v>90095</v>
      </c>
      <c r="F37" s="18">
        <v>6060</v>
      </c>
      <c r="G37" s="17" t="s">
        <v>45</v>
      </c>
      <c r="H37" s="18" t="s">
        <v>71</v>
      </c>
      <c r="I37" s="32">
        <v>3500</v>
      </c>
      <c r="J37" s="20">
        <v>3494.86</v>
      </c>
      <c r="K37" s="20">
        <f t="shared" si="1"/>
        <v>3494.86</v>
      </c>
      <c r="L37" s="58">
        <f t="shared" si="2"/>
        <v>0.9985314285714286</v>
      </c>
    </row>
    <row r="38" spans="1:12" ht="13.5" thickBot="1">
      <c r="A38" s="162"/>
      <c r="B38" s="184"/>
      <c r="C38" s="160"/>
      <c r="D38" s="25">
        <v>921</v>
      </c>
      <c r="E38" s="25">
        <v>92195</v>
      </c>
      <c r="F38" s="25">
        <v>4300</v>
      </c>
      <c r="G38" s="40" t="s">
        <v>46</v>
      </c>
      <c r="H38" s="25" t="s">
        <v>72</v>
      </c>
      <c r="I38" s="35">
        <v>649</v>
      </c>
      <c r="J38" s="73">
        <v>649</v>
      </c>
      <c r="K38" s="73">
        <f t="shared" si="1"/>
        <v>649</v>
      </c>
      <c r="L38" s="59">
        <f t="shared" si="2"/>
        <v>1</v>
      </c>
    </row>
    <row r="39" spans="1:12" s="24" customFormat="1" ht="18.75" customHeight="1" thickBot="1">
      <c r="A39" s="156" t="s">
        <v>6</v>
      </c>
      <c r="B39" s="157"/>
      <c r="C39" s="157"/>
      <c r="D39" s="157"/>
      <c r="E39" s="157"/>
      <c r="F39" s="157"/>
      <c r="G39" s="158"/>
      <c r="H39" s="82"/>
      <c r="I39" s="39">
        <f>SUM(I35:I38)</f>
        <v>10249</v>
      </c>
      <c r="J39" s="78">
        <f>SUM(J35:J38)</f>
        <v>10103.86</v>
      </c>
      <c r="K39" s="78">
        <f t="shared" si="1"/>
        <v>10103.86</v>
      </c>
      <c r="L39" s="79">
        <f t="shared" si="2"/>
        <v>0.9858386184017953</v>
      </c>
    </row>
    <row r="40" spans="1:12" ht="12.75">
      <c r="A40" s="132">
        <v>7</v>
      </c>
      <c r="B40" s="153" t="s">
        <v>12</v>
      </c>
      <c r="C40" s="132" t="s">
        <v>49</v>
      </c>
      <c r="D40" s="132">
        <v>921</v>
      </c>
      <c r="E40" s="132">
        <v>92109</v>
      </c>
      <c r="F40" s="131">
        <v>6060</v>
      </c>
      <c r="G40" s="151" t="s">
        <v>45</v>
      </c>
      <c r="H40" s="131" t="s">
        <v>64</v>
      </c>
      <c r="I40" s="133">
        <v>5000</v>
      </c>
      <c r="J40" s="75">
        <v>4731</v>
      </c>
      <c r="K40" s="130">
        <f>SUM(J40+J41)</f>
        <v>4997</v>
      </c>
      <c r="L40" s="141">
        <f t="shared" si="2"/>
        <v>0.9994</v>
      </c>
    </row>
    <row r="41" spans="1:12" ht="12.75">
      <c r="A41" s="135"/>
      <c r="B41" s="188"/>
      <c r="C41" s="135"/>
      <c r="D41" s="135"/>
      <c r="E41" s="135"/>
      <c r="F41" s="131"/>
      <c r="G41" s="151"/>
      <c r="H41" s="132"/>
      <c r="I41" s="134"/>
      <c r="J41" s="20">
        <v>266</v>
      </c>
      <c r="K41" s="129"/>
      <c r="L41" s="142"/>
    </row>
    <row r="42" spans="1:12" ht="12.75">
      <c r="A42" s="161"/>
      <c r="B42" s="188"/>
      <c r="C42" s="135"/>
      <c r="D42" s="135"/>
      <c r="E42" s="135"/>
      <c r="F42" s="132"/>
      <c r="G42" s="152"/>
      <c r="H42" s="18" t="s">
        <v>73</v>
      </c>
      <c r="I42" s="37">
        <v>3100</v>
      </c>
      <c r="J42" s="20">
        <v>2999.99</v>
      </c>
      <c r="K42" s="20">
        <f t="shared" si="1"/>
        <v>2999.99</v>
      </c>
      <c r="L42" s="58">
        <f>(K42/I42)*100%</f>
        <v>0.9677387096774193</v>
      </c>
    </row>
    <row r="43" spans="1:12" ht="12.75">
      <c r="A43" s="161"/>
      <c r="B43" s="188"/>
      <c r="C43" s="135"/>
      <c r="D43" s="18">
        <v>900</v>
      </c>
      <c r="E43" s="18">
        <v>90095</v>
      </c>
      <c r="F43" s="17">
        <v>4210</v>
      </c>
      <c r="G43" s="69" t="s">
        <v>44</v>
      </c>
      <c r="H43" s="14" t="s">
        <v>74</v>
      </c>
      <c r="I43" s="34">
        <v>2000</v>
      </c>
      <c r="J43" s="20">
        <v>1809</v>
      </c>
      <c r="K43" s="20">
        <f t="shared" si="1"/>
        <v>1809</v>
      </c>
      <c r="L43" s="58">
        <f>(K43/I43)*100%</f>
        <v>0.9045</v>
      </c>
    </row>
    <row r="44" spans="1:12" ht="12.75">
      <c r="A44" s="161"/>
      <c r="B44" s="188"/>
      <c r="C44" s="135"/>
      <c r="D44" s="137">
        <v>921</v>
      </c>
      <c r="E44" s="137">
        <v>92195</v>
      </c>
      <c r="F44" s="137">
        <v>4300</v>
      </c>
      <c r="G44" s="14" t="s">
        <v>44</v>
      </c>
      <c r="H44" s="147" t="s">
        <v>75</v>
      </c>
      <c r="I44" s="143">
        <v>2428</v>
      </c>
      <c r="J44" s="20">
        <v>239</v>
      </c>
      <c r="K44" s="128">
        <f>SUM(J44+J45+J46+J47+J48+J49)</f>
        <v>2385.93</v>
      </c>
      <c r="L44" s="144">
        <f>(K44/I44)*100%</f>
        <v>0.9826729818780889</v>
      </c>
    </row>
    <row r="45" spans="1:12" ht="12.75">
      <c r="A45" s="161"/>
      <c r="B45" s="188"/>
      <c r="C45" s="135"/>
      <c r="D45" s="131"/>
      <c r="E45" s="131"/>
      <c r="F45" s="131"/>
      <c r="G45" s="14"/>
      <c r="H45" s="148"/>
      <c r="I45" s="133"/>
      <c r="J45" s="20">
        <v>203.34</v>
      </c>
      <c r="K45" s="130"/>
      <c r="L45" s="141"/>
    </row>
    <row r="46" spans="1:12" ht="12.75">
      <c r="A46" s="161"/>
      <c r="B46" s="188"/>
      <c r="C46" s="135"/>
      <c r="D46" s="131"/>
      <c r="E46" s="131"/>
      <c r="F46" s="131"/>
      <c r="G46" s="14"/>
      <c r="H46" s="148"/>
      <c r="I46" s="133"/>
      <c r="J46" s="20">
        <v>838.3</v>
      </c>
      <c r="K46" s="130"/>
      <c r="L46" s="141"/>
    </row>
    <row r="47" spans="1:12" ht="12.75">
      <c r="A47" s="161"/>
      <c r="B47" s="188"/>
      <c r="C47" s="135"/>
      <c r="D47" s="131"/>
      <c r="E47" s="131"/>
      <c r="F47" s="131"/>
      <c r="G47" s="14"/>
      <c r="H47" s="148"/>
      <c r="I47" s="133"/>
      <c r="J47" s="20">
        <v>102</v>
      </c>
      <c r="K47" s="130"/>
      <c r="L47" s="141"/>
    </row>
    <row r="48" spans="1:12" ht="12.75">
      <c r="A48" s="161"/>
      <c r="B48" s="188"/>
      <c r="C48" s="135"/>
      <c r="D48" s="131"/>
      <c r="E48" s="131"/>
      <c r="F48" s="131"/>
      <c r="G48" s="14"/>
      <c r="H48" s="148"/>
      <c r="I48" s="133"/>
      <c r="J48" s="20">
        <v>102</v>
      </c>
      <c r="K48" s="130"/>
      <c r="L48" s="141"/>
    </row>
    <row r="49" spans="1:12" ht="12.75">
      <c r="A49" s="161"/>
      <c r="B49" s="188"/>
      <c r="C49" s="135"/>
      <c r="D49" s="132"/>
      <c r="E49" s="30"/>
      <c r="F49" s="132"/>
      <c r="G49" s="14"/>
      <c r="H49" s="149"/>
      <c r="I49" s="61"/>
      <c r="J49" s="20">
        <v>901.29</v>
      </c>
      <c r="K49" s="129"/>
      <c r="L49" s="142"/>
    </row>
    <row r="50" spans="1:12" ht="13.5" thickBot="1">
      <c r="A50" s="162"/>
      <c r="B50" s="184"/>
      <c r="C50" s="137"/>
      <c r="D50" s="25">
        <v>900</v>
      </c>
      <c r="E50" s="25">
        <v>90095</v>
      </c>
      <c r="F50" s="25">
        <v>4210</v>
      </c>
      <c r="G50" s="54" t="s">
        <v>44</v>
      </c>
      <c r="H50" s="54" t="s">
        <v>76</v>
      </c>
      <c r="I50" s="84">
        <v>1000</v>
      </c>
      <c r="J50" s="73">
        <v>861</v>
      </c>
      <c r="K50" s="73">
        <f>SUM(J50)</f>
        <v>861</v>
      </c>
      <c r="L50" s="59">
        <f aca="true" t="shared" si="3" ref="L50:L58">(K50/I50)*100%</f>
        <v>0.861</v>
      </c>
    </row>
    <row r="51" spans="1:12" s="24" customFormat="1" ht="21.75" customHeight="1" thickBot="1">
      <c r="A51" s="156" t="s">
        <v>6</v>
      </c>
      <c r="B51" s="157"/>
      <c r="C51" s="157"/>
      <c r="D51" s="157"/>
      <c r="E51" s="157"/>
      <c r="F51" s="157"/>
      <c r="G51" s="158"/>
      <c r="H51" s="82"/>
      <c r="I51" s="39">
        <f>SUM(I40:I50)</f>
        <v>13528</v>
      </c>
      <c r="J51" s="78">
        <f>SUM(J40:J50)</f>
        <v>13052.919999999998</v>
      </c>
      <c r="K51" s="78">
        <f aca="true" t="shared" si="4" ref="K51:K62">SUM(J51)</f>
        <v>13052.919999999998</v>
      </c>
      <c r="L51" s="79">
        <f t="shared" si="3"/>
        <v>0.9648817267888822</v>
      </c>
    </row>
    <row r="52" spans="1:12" ht="12.75">
      <c r="A52" s="132">
        <v>8</v>
      </c>
      <c r="B52" s="153" t="s">
        <v>13</v>
      </c>
      <c r="C52" s="132" t="s">
        <v>49</v>
      </c>
      <c r="D52" s="132">
        <v>900</v>
      </c>
      <c r="E52" s="132">
        <v>90095</v>
      </c>
      <c r="F52" s="30">
        <v>6060</v>
      </c>
      <c r="G52" s="38" t="s">
        <v>45</v>
      </c>
      <c r="H52" s="85" t="s">
        <v>132</v>
      </c>
      <c r="I52" s="133">
        <v>7108</v>
      </c>
      <c r="J52" s="130">
        <v>5818.59</v>
      </c>
      <c r="K52" s="130">
        <f t="shared" si="4"/>
        <v>5818.59</v>
      </c>
      <c r="L52" s="141">
        <f t="shared" si="3"/>
        <v>0.8185973550928531</v>
      </c>
    </row>
    <row r="53" spans="1:12" ht="12.75">
      <c r="A53" s="161"/>
      <c r="B53" s="188"/>
      <c r="C53" s="135"/>
      <c r="D53" s="135"/>
      <c r="E53" s="135"/>
      <c r="F53" s="25">
        <v>4210</v>
      </c>
      <c r="G53" s="16" t="s">
        <v>44</v>
      </c>
      <c r="H53" s="15" t="s">
        <v>131</v>
      </c>
      <c r="I53" s="134"/>
      <c r="J53" s="129"/>
      <c r="K53" s="129"/>
      <c r="L53" s="142"/>
    </row>
    <row r="54" spans="1:12" ht="17.25" customHeight="1" thickBot="1">
      <c r="A54" s="162"/>
      <c r="B54" s="184"/>
      <c r="C54" s="137"/>
      <c r="D54" s="25">
        <v>926</v>
      </c>
      <c r="E54" s="25">
        <v>92695</v>
      </c>
      <c r="F54" s="25">
        <v>4210</v>
      </c>
      <c r="G54" s="72" t="s">
        <v>44</v>
      </c>
      <c r="H54" s="86" t="s">
        <v>77</v>
      </c>
      <c r="I54" s="41">
        <v>450</v>
      </c>
      <c r="J54" s="91">
        <v>446</v>
      </c>
      <c r="K54" s="91">
        <f t="shared" si="4"/>
        <v>446</v>
      </c>
      <c r="L54" s="59">
        <f t="shared" si="3"/>
        <v>0.9911111111111112</v>
      </c>
    </row>
    <row r="55" spans="1:12" s="24" customFormat="1" ht="13.5" thickBot="1">
      <c r="A55" s="156" t="s">
        <v>6</v>
      </c>
      <c r="B55" s="157"/>
      <c r="C55" s="157"/>
      <c r="D55" s="157"/>
      <c r="E55" s="157"/>
      <c r="F55" s="157"/>
      <c r="G55" s="158"/>
      <c r="H55" s="82"/>
      <c r="I55" s="39">
        <f>SUM(I52:I54)</f>
        <v>7558</v>
      </c>
      <c r="J55" s="78">
        <f>SUM(J52:J54)</f>
        <v>6264.59</v>
      </c>
      <c r="K55" s="78">
        <f t="shared" si="4"/>
        <v>6264.59</v>
      </c>
      <c r="L55" s="79">
        <f t="shared" si="3"/>
        <v>0.8288687483461233</v>
      </c>
    </row>
    <row r="56" spans="1:12" ht="32.25" customHeight="1" thickBot="1">
      <c r="A56" s="55">
        <v>9</v>
      </c>
      <c r="B56" s="68" t="s">
        <v>14</v>
      </c>
      <c r="C56" s="55" t="s">
        <v>49</v>
      </c>
      <c r="D56" s="55">
        <v>900</v>
      </c>
      <c r="E56" s="55">
        <v>90095</v>
      </c>
      <c r="F56" s="55">
        <v>6060</v>
      </c>
      <c r="G56" s="40" t="s">
        <v>45</v>
      </c>
      <c r="H56" s="55" t="s">
        <v>78</v>
      </c>
      <c r="I56" s="41">
        <v>8720</v>
      </c>
      <c r="J56" s="87">
        <v>0</v>
      </c>
      <c r="K56" s="87">
        <f t="shared" si="4"/>
        <v>0</v>
      </c>
      <c r="L56" s="64">
        <f t="shared" si="3"/>
        <v>0</v>
      </c>
    </row>
    <row r="57" spans="1:12" s="24" customFormat="1" ht="13.5" thickBot="1">
      <c r="A57" s="156" t="s">
        <v>6</v>
      </c>
      <c r="B57" s="157"/>
      <c r="C57" s="157"/>
      <c r="D57" s="157"/>
      <c r="E57" s="157"/>
      <c r="F57" s="157"/>
      <c r="G57" s="158"/>
      <c r="H57" s="82"/>
      <c r="I57" s="39">
        <f>SUM(I56)</f>
        <v>8720</v>
      </c>
      <c r="J57" s="78">
        <f>SUM(J56)</f>
        <v>0</v>
      </c>
      <c r="K57" s="78">
        <f t="shared" si="4"/>
        <v>0</v>
      </c>
      <c r="L57" s="79">
        <f t="shared" si="3"/>
        <v>0</v>
      </c>
    </row>
    <row r="58" spans="1:12" ht="12.75">
      <c r="A58" s="132">
        <v>10</v>
      </c>
      <c r="B58" s="153" t="s">
        <v>15</v>
      </c>
      <c r="C58" s="132" t="s">
        <v>49</v>
      </c>
      <c r="D58" s="132">
        <v>921</v>
      </c>
      <c r="E58" s="132">
        <v>92195</v>
      </c>
      <c r="F58" s="131">
        <v>6060</v>
      </c>
      <c r="G58" s="38" t="s">
        <v>45</v>
      </c>
      <c r="H58" s="131" t="s">
        <v>79</v>
      </c>
      <c r="I58" s="133">
        <v>7000</v>
      </c>
      <c r="J58" s="75">
        <v>1080</v>
      </c>
      <c r="K58" s="130">
        <f>SUM(J58+J59)</f>
        <v>6900</v>
      </c>
      <c r="L58" s="141">
        <f t="shared" si="3"/>
        <v>0.9857142857142858</v>
      </c>
    </row>
    <row r="59" spans="1:12" ht="12.75">
      <c r="A59" s="135"/>
      <c r="B59" s="188"/>
      <c r="C59" s="135"/>
      <c r="D59" s="135"/>
      <c r="E59" s="135"/>
      <c r="F59" s="132"/>
      <c r="G59" s="17"/>
      <c r="H59" s="132"/>
      <c r="I59" s="134"/>
      <c r="J59" s="20">
        <v>5820</v>
      </c>
      <c r="K59" s="129"/>
      <c r="L59" s="142"/>
    </row>
    <row r="60" spans="1:12" ht="12.75">
      <c r="A60" s="161"/>
      <c r="B60" s="188"/>
      <c r="C60" s="159"/>
      <c r="D60" s="135"/>
      <c r="E60" s="135"/>
      <c r="F60" s="25">
        <v>4210</v>
      </c>
      <c r="G60" s="16" t="s">
        <v>44</v>
      </c>
      <c r="H60" s="15" t="s">
        <v>80</v>
      </c>
      <c r="I60" s="34">
        <v>3000</v>
      </c>
      <c r="J60" s="20">
        <v>2680</v>
      </c>
      <c r="K60" s="20">
        <f t="shared" si="4"/>
        <v>2680</v>
      </c>
      <c r="L60" s="58">
        <f>(K60/I60)*100%</f>
        <v>0.8933333333333333</v>
      </c>
    </row>
    <row r="61" spans="1:12" ht="17.25" customHeight="1" thickBot="1">
      <c r="A61" s="162"/>
      <c r="B61" s="184"/>
      <c r="C61" s="160"/>
      <c r="D61" s="25">
        <v>900</v>
      </c>
      <c r="E61" s="25">
        <v>90095</v>
      </c>
      <c r="F61" s="25">
        <v>4210</v>
      </c>
      <c r="G61" s="72" t="s">
        <v>44</v>
      </c>
      <c r="H61" s="86" t="s">
        <v>81</v>
      </c>
      <c r="I61" s="41">
        <v>1793</v>
      </c>
      <c r="J61" s="73">
        <v>1700</v>
      </c>
      <c r="K61" s="73">
        <f t="shared" si="4"/>
        <v>1700</v>
      </c>
      <c r="L61" s="59">
        <f>(K61/I61)*100%</f>
        <v>0.9481316229782487</v>
      </c>
    </row>
    <row r="62" spans="1:12" s="24" customFormat="1" ht="13.5" thickBot="1">
      <c r="A62" s="156" t="s">
        <v>6</v>
      </c>
      <c r="B62" s="157"/>
      <c r="C62" s="157"/>
      <c r="D62" s="157"/>
      <c r="E62" s="157"/>
      <c r="F62" s="157"/>
      <c r="G62" s="158"/>
      <c r="H62" s="82"/>
      <c r="I62" s="39">
        <f>SUM(I58:I61)</f>
        <v>11793</v>
      </c>
      <c r="J62" s="78">
        <f>SUM(J58:J61)</f>
        <v>11280</v>
      </c>
      <c r="K62" s="78">
        <f t="shared" si="4"/>
        <v>11280</v>
      </c>
      <c r="L62" s="79">
        <f>(K62/I62)*100%</f>
        <v>0.9564996184177054</v>
      </c>
    </row>
    <row r="63" spans="1:12" ht="12.75">
      <c r="A63" s="132">
        <v>11</v>
      </c>
      <c r="B63" s="153" t="s">
        <v>16</v>
      </c>
      <c r="C63" s="132" t="s">
        <v>49</v>
      </c>
      <c r="D63" s="132">
        <v>921</v>
      </c>
      <c r="E63" s="132">
        <v>92195</v>
      </c>
      <c r="F63" s="131">
        <v>4300</v>
      </c>
      <c r="G63" s="151" t="s">
        <v>44</v>
      </c>
      <c r="H63" s="131" t="s">
        <v>72</v>
      </c>
      <c r="I63" s="133">
        <v>3000</v>
      </c>
      <c r="J63" s="75">
        <v>107.3</v>
      </c>
      <c r="K63" s="130">
        <f>SUM(J63+J64+J65+J66+J67+J68+J69+J70)</f>
        <v>2185.2799999999997</v>
      </c>
      <c r="L63" s="141">
        <f>(K63/I63)*100%</f>
        <v>0.7284266666666666</v>
      </c>
    </row>
    <row r="64" spans="1:12" ht="12.75">
      <c r="A64" s="135"/>
      <c r="B64" s="188"/>
      <c r="C64" s="135"/>
      <c r="D64" s="135"/>
      <c r="E64" s="135"/>
      <c r="F64" s="131"/>
      <c r="G64" s="151"/>
      <c r="H64" s="131"/>
      <c r="I64" s="133"/>
      <c r="J64" s="20">
        <v>83.49</v>
      </c>
      <c r="K64" s="130"/>
      <c r="L64" s="141"/>
    </row>
    <row r="65" spans="1:12" ht="12.75">
      <c r="A65" s="135"/>
      <c r="B65" s="188"/>
      <c r="C65" s="135"/>
      <c r="D65" s="135"/>
      <c r="E65" s="135"/>
      <c r="F65" s="131"/>
      <c r="G65" s="151"/>
      <c r="H65" s="131"/>
      <c r="I65" s="133"/>
      <c r="J65" s="20">
        <v>49.35</v>
      </c>
      <c r="K65" s="130"/>
      <c r="L65" s="141"/>
    </row>
    <row r="66" spans="1:12" ht="12.75">
      <c r="A66" s="135"/>
      <c r="B66" s="188"/>
      <c r="C66" s="135"/>
      <c r="D66" s="135"/>
      <c r="E66" s="135"/>
      <c r="F66" s="131"/>
      <c r="G66" s="151"/>
      <c r="H66" s="131"/>
      <c r="I66" s="133"/>
      <c r="J66" s="20">
        <v>114</v>
      </c>
      <c r="K66" s="130"/>
      <c r="L66" s="141"/>
    </row>
    <row r="67" spans="1:12" ht="12.75">
      <c r="A67" s="135"/>
      <c r="B67" s="188"/>
      <c r="C67" s="135"/>
      <c r="D67" s="135"/>
      <c r="E67" s="135"/>
      <c r="F67" s="131"/>
      <c r="G67" s="151"/>
      <c r="H67" s="131"/>
      <c r="I67" s="133"/>
      <c r="J67" s="20">
        <v>431.64</v>
      </c>
      <c r="K67" s="130"/>
      <c r="L67" s="141"/>
    </row>
    <row r="68" spans="1:12" ht="12.75">
      <c r="A68" s="135"/>
      <c r="B68" s="188"/>
      <c r="C68" s="135"/>
      <c r="D68" s="135"/>
      <c r="E68" s="135"/>
      <c r="F68" s="131"/>
      <c r="G68" s="151"/>
      <c r="H68" s="131"/>
      <c r="I68" s="133"/>
      <c r="J68" s="20">
        <v>528.5</v>
      </c>
      <c r="K68" s="130"/>
      <c r="L68" s="141"/>
    </row>
    <row r="69" spans="1:12" ht="12.75">
      <c r="A69" s="135"/>
      <c r="B69" s="188"/>
      <c r="C69" s="135"/>
      <c r="D69" s="135"/>
      <c r="E69" s="135"/>
      <c r="F69" s="131"/>
      <c r="G69" s="151"/>
      <c r="H69" s="131"/>
      <c r="I69" s="133"/>
      <c r="J69" s="20">
        <v>471</v>
      </c>
      <c r="K69" s="130"/>
      <c r="L69" s="141"/>
    </row>
    <row r="70" spans="1:12" ht="12.75">
      <c r="A70" s="135"/>
      <c r="B70" s="188"/>
      <c r="C70" s="135"/>
      <c r="D70" s="135"/>
      <c r="E70" s="135"/>
      <c r="F70" s="131"/>
      <c r="G70" s="151"/>
      <c r="H70" s="132"/>
      <c r="I70" s="134"/>
      <c r="J70" s="20">
        <v>400</v>
      </c>
      <c r="K70" s="129"/>
      <c r="L70" s="142"/>
    </row>
    <row r="71" spans="1:12" ht="12.75">
      <c r="A71" s="161"/>
      <c r="B71" s="188"/>
      <c r="C71" s="159"/>
      <c r="D71" s="135"/>
      <c r="E71" s="135"/>
      <c r="F71" s="132"/>
      <c r="G71" s="152"/>
      <c r="H71" s="18" t="s">
        <v>82</v>
      </c>
      <c r="I71" s="37">
        <v>1000</v>
      </c>
      <c r="J71" s="20">
        <v>999.59</v>
      </c>
      <c r="K71" s="20">
        <f>SUM(J71)</f>
        <v>999.59</v>
      </c>
      <c r="L71" s="58">
        <f aca="true" t="shared" si="5" ref="L71:L77">(K71/I71)*100%</f>
        <v>0.99959</v>
      </c>
    </row>
    <row r="72" spans="1:12" ht="12.75">
      <c r="A72" s="161"/>
      <c r="B72" s="188"/>
      <c r="C72" s="159"/>
      <c r="D72" s="18">
        <v>926</v>
      </c>
      <c r="E72" s="18">
        <v>92695</v>
      </c>
      <c r="F72" s="25">
        <v>4210</v>
      </c>
      <c r="G72" s="16" t="s">
        <v>44</v>
      </c>
      <c r="H72" s="15" t="s">
        <v>77</v>
      </c>
      <c r="I72" s="35">
        <v>500</v>
      </c>
      <c r="J72" s="20">
        <v>396</v>
      </c>
      <c r="K72" s="20">
        <f aca="true" t="shared" si="6" ref="K72:K95">SUM(J72)</f>
        <v>396</v>
      </c>
      <c r="L72" s="58">
        <f t="shared" si="5"/>
        <v>0.792</v>
      </c>
    </row>
    <row r="73" spans="1:12" ht="12.75">
      <c r="A73" s="161"/>
      <c r="B73" s="188"/>
      <c r="C73" s="159"/>
      <c r="D73" s="18">
        <v>921</v>
      </c>
      <c r="E73" s="18">
        <v>92109</v>
      </c>
      <c r="F73" s="18">
        <v>4210</v>
      </c>
      <c r="G73" s="16" t="s">
        <v>44</v>
      </c>
      <c r="H73" s="15" t="s">
        <v>83</v>
      </c>
      <c r="I73" s="34">
        <v>2500</v>
      </c>
      <c r="J73" s="20">
        <v>2208</v>
      </c>
      <c r="K73" s="20">
        <f t="shared" si="6"/>
        <v>2208</v>
      </c>
      <c r="L73" s="58">
        <f t="shared" si="5"/>
        <v>0.8832</v>
      </c>
    </row>
    <row r="74" spans="1:12" ht="13.5" thickBot="1">
      <c r="A74" s="162"/>
      <c r="B74" s="184"/>
      <c r="C74" s="160"/>
      <c r="D74" s="25">
        <v>600</v>
      </c>
      <c r="E74" s="25">
        <v>60095</v>
      </c>
      <c r="F74" s="55">
        <v>4210</v>
      </c>
      <c r="G74" s="72" t="s">
        <v>44</v>
      </c>
      <c r="H74" s="86" t="s">
        <v>84</v>
      </c>
      <c r="I74" s="41">
        <v>2600</v>
      </c>
      <c r="J74" s="73">
        <v>2598.74</v>
      </c>
      <c r="K74" s="73">
        <f t="shared" si="6"/>
        <v>2598.74</v>
      </c>
      <c r="L74" s="59">
        <f t="shared" si="5"/>
        <v>0.9995153846153846</v>
      </c>
    </row>
    <row r="75" spans="1:12" s="24" customFormat="1" ht="13.5" thickBot="1">
      <c r="A75" s="156" t="s">
        <v>6</v>
      </c>
      <c r="B75" s="157"/>
      <c r="C75" s="157"/>
      <c r="D75" s="157"/>
      <c r="E75" s="157"/>
      <c r="F75" s="157"/>
      <c r="G75" s="158"/>
      <c r="H75" s="82"/>
      <c r="I75" s="39">
        <f>SUM(I63:I74)</f>
        <v>9600</v>
      </c>
      <c r="J75" s="78">
        <f>SUM(J63:J74)</f>
        <v>8387.61</v>
      </c>
      <c r="K75" s="78">
        <f t="shared" si="6"/>
        <v>8387.61</v>
      </c>
      <c r="L75" s="79">
        <f t="shared" si="5"/>
        <v>0.873709375</v>
      </c>
    </row>
    <row r="76" spans="1:12" s="67" customFormat="1" ht="33" customHeight="1" thickBot="1">
      <c r="A76" s="55">
        <v>12</v>
      </c>
      <c r="B76" s="89" t="s">
        <v>17</v>
      </c>
      <c r="C76" s="55" t="s">
        <v>49</v>
      </c>
      <c r="D76" s="55">
        <v>900</v>
      </c>
      <c r="E76" s="55">
        <v>90095</v>
      </c>
      <c r="F76" s="55">
        <v>6050</v>
      </c>
      <c r="G76" s="40" t="s">
        <v>45</v>
      </c>
      <c r="H76" s="55" t="s">
        <v>85</v>
      </c>
      <c r="I76" s="41">
        <v>12375</v>
      </c>
      <c r="J76" s="90">
        <v>12375</v>
      </c>
      <c r="K76" s="90">
        <f t="shared" si="6"/>
        <v>12375</v>
      </c>
      <c r="L76" s="64">
        <f t="shared" si="5"/>
        <v>1</v>
      </c>
    </row>
    <row r="77" spans="1:12" s="24" customFormat="1" ht="18.75" customHeight="1" thickBot="1">
      <c r="A77" s="206" t="s">
        <v>6</v>
      </c>
      <c r="B77" s="207"/>
      <c r="C77" s="207"/>
      <c r="D77" s="207"/>
      <c r="E77" s="207"/>
      <c r="F77" s="207"/>
      <c r="G77" s="207"/>
      <c r="H77" s="82"/>
      <c r="I77" s="39">
        <f>SUM(I76)</f>
        <v>12375</v>
      </c>
      <c r="J77" s="78">
        <f>SUM(J76)</f>
        <v>12375</v>
      </c>
      <c r="K77" s="78">
        <f t="shared" si="6"/>
        <v>12375</v>
      </c>
      <c r="L77" s="110">
        <f t="shared" si="5"/>
        <v>1</v>
      </c>
    </row>
    <row r="78" spans="1:12" s="67" customFormat="1" ht="30.75" customHeight="1">
      <c r="A78" s="131">
        <v>13</v>
      </c>
      <c r="B78" s="150" t="s">
        <v>18</v>
      </c>
      <c r="C78" s="30" t="s">
        <v>49</v>
      </c>
      <c r="D78" s="131">
        <v>900</v>
      </c>
      <c r="E78" s="131">
        <v>90095</v>
      </c>
      <c r="F78" s="131">
        <v>6050</v>
      </c>
      <c r="G78" s="38" t="s">
        <v>45</v>
      </c>
      <c r="H78" s="131" t="s">
        <v>85</v>
      </c>
      <c r="I78" s="134">
        <v>17977</v>
      </c>
      <c r="J78" s="88">
        <v>10732</v>
      </c>
      <c r="K78" s="197">
        <f>SUM(J78:J80)</f>
        <v>17977</v>
      </c>
      <c r="L78" s="144">
        <f>(K78/I78)*100%</f>
        <v>1</v>
      </c>
    </row>
    <row r="79" spans="1:12" s="67" customFormat="1" ht="30.75" customHeight="1">
      <c r="A79" s="131"/>
      <c r="B79" s="150"/>
      <c r="C79" s="18"/>
      <c r="D79" s="131"/>
      <c r="E79" s="131"/>
      <c r="F79" s="131"/>
      <c r="G79" s="36"/>
      <c r="H79" s="131"/>
      <c r="I79" s="205"/>
      <c r="J79" s="66">
        <v>61.5</v>
      </c>
      <c r="K79" s="130"/>
      <c r="L79" s="141"/>
    </row>
    <row r="80" spans="1:12" s="67" customFormat="1" ht="30.75" customHeight="1" thickBot="1">
      <c r="A80" s="131"/>
      <c r="B80" s="150"/>
      <c r="C80" s="25"/>
      <c r="D80" s="131"/>
      <c r="E80" s="131"/>
      <c r="F80" s="131"/>
      <c r="G80" s="36"/>
      <c r="H80" s="131"/>
      <c r="I80" s="143"/>
      <c r="J80" s="91">
        <v>7183.5</v>
      </c>
      <c r="K80" s="198"/>
      <c r="L80" s="142"/>
    </row>
    <row r="81" spans="1:12" s="24" customFormat="1" ht="13.5" thickBot="1">
      <c r="A81" s="156" t="s">
        <v>6</v>
      </c>
      <c r="B81" s="157"/>
      <c r="C81" s="157"/>
      <c r="D81" s="157"/>
      <c r="E81" s="157"/>
      <c r="F81" s="157"/>
      <c r="G81" s="158"/>
      <c r="H81" s="82"/>
      <c r="I81" s="39">
        <f>SUM(I78)</f>
        <v>17977</v>
      </c>
      <c r="J81" s="78">
        <f>SUM(J78:J80)</f>
        <v>17977</v>
      </c>
      <c r="K81" s="78">
        <f t="shared" si="6"/>
        <v>17977</v>
      </c>
      <c r="L81" s="109">
        <f aca="true" t="shared" si="7" ref="L81:L96">(K81/I81)*100%</f>
        <v>1</v>
      </c>
    </row>
    <row r="82" spans="1:12" s="42" customFormat="1" ht="12.75">
      <c r="A82" s="132">
        <v>14</v>
      </c>
      <c r="B82" s="153" t="s">
        <v>19</v>
      </c>
      <c r="C82" s="132" t="s">
        <v>49</v>
      </c>
      <c r="D82" s="30">
        <v>900</v>
      </c>
      <c r="E82" s="30">
        <v>90095</v>
      </c>
      <c r="F82" s="38">
        <v>4300</v>
      </c>
      <c r="G82" s="22" t="s">
        <v>44</v>
      </c>
      <c r="H82" s="92" t="s">
        <v>86</v>
      </c>
      <c r="I82" s="32">
        <v>3500</v>
      </c>
      <c r="J82" s="75">
        <v>0</v>
      </c>
      <c r="K82" s="75">
        <f t="shared" si="6"/>
        <v>0</v>
      </c>
      <c r="L82" s="60">
        <f t="shared" si="7"/>
        <v>0</v>
      </c>
    </row>
    <row r="83" spans="1:12" s="42" customFormat="1" ht="12.75">
      <c r="A83" s="161"/>
      <c r="B83" s="154"/>
      <c r="C83" s="159"/>
      <c r="D83" s="135">
        <v>921</v>
      </c>
      <c r="E83" s="135">
        <v>92195</v>
      </c>
      <c r="F83" s="135">
        <v>4210</v>
      </c>
      <c r="G83" s="135" t="s">
        <v>44</v>
      </c>
      <c r="H83" s="18" t="s">
        <v>87</v>
      </c>
      <c r="I83" s="37">
        <v>1800</v>
      </c>
      <c r="J83" s="20">
        <v>1800</v>
      </c>
      <c r="K83" s="20">
        <f t="shared" si="6"/>
        <v>1800</v>
      </c>
      <c r="L83" s="58">
        <f t="shared" si="7"/>
        <v>1</v>
      </c>
    </row>
    <row r="84" spans="1:12" ht="12.75">
      <c r="A84" s="161"/>
      <c r="B84" s="154"/>
      <c r="C84" s="159"/>
      <c r="D84" s="174"/>
      <c r="E84" s="174"/>
      <c r="F84" s="174"/>
      <c r="G84" s="136"/>
      <c r="H84" s="15" t="s">
        <v>88</v>
      </c>
      <c r="I84" s="37">
        <v>500</v>
      </c>
      <c r="J84" s="20">
        <v>479</v>
      </c>
      <c r="K84" s="20">
        <f t="shared" si="6"/>
        <v>479</v>
      </c>
      <c r="L84" s="58">
        <f t="shared" si="7"/>
        <v>0.958</v>
      </c>
    </row>
    <row r="85" spans="1:12" ht="13.5" thickBot="1">
      <c r="A85" s="162"/>
      <c r="B85" s="155"/>
      <c r="C85" s="160"/>
      <c r="D85" s="25">
        <v>900</v>
      </c>
      <c r="E85" s="25">
        <v>90095</v>
      </c>
      <c r="F85" s="25">
        <v>4300</v>
      </c>
      <c r="G85" s="25" t="s">
        <v>44</v>
      </c>
      <c r="H85" s="25" t="s">
        <v>89</v>
      </c>
      <c r="I85" s="84">
        <v>418</v>
      </c>
      <c r="J85" s="73">
        <v>418</v>
      </c>
      <c r="K85" s="73">
        <f t="shared" si="6"/>
        <v>418</v>
      </c>
      <c r="L85" s="59">
        <f t="shared" si="7"/>
        <v>1</v>
      </c>
    </row>
    <row r="86" spans="1:12" s="24" customFormat="1" ht="13.5" thickBot="1">
      <c r="A86" s="156" t="s">
        <v>6</v>
      </c>
      <c r="B86" s="157"/>
      <c r="C86" s="157"/>
      <c r="D86" s="157"/>
      <c r="E86" s="157"/>
      <c r="F86" s="157"/>
      <c r="G86" s="158"/>
      <c r="H86" s="82"/>
      <c r="I86" s="39">
        <f>SUM(I82:I85)</f>
        <v>6218</v>
      </c>
      <c r="J86" s="78">
        <f>SUM(J82:J85)</f>
        <v>2697</v>
      </c>
      <c r="K86" s="78">
        <f t="shared" si="6"/>
        <v>2697</v>
      </c>
      <c r="L86" s="79">
        <f t="shared" si="7"/>
        <v>0.43374075265358636</v>
      </c>
    </row>
    <row r="87" spans="1:12" ht="12.75" customHeight="1">
      <c r="A87" s="195">
        <v>15</v>
      </c>
      <c r="B87" s="196" t="s">
        <v>20</v>
      </c>
      <c r="C87" s="132" t="s">
        <v>49</v>
      </c>
      <c r="D87" s="30">
        <v>921</v>
      </c>
      <c r="E87" s="30">
        <v>92195</v>
      </c>
      <c r="F87" s="30">
        <v>4210</v>
      </c>
      <c r="G87" s="22" t="s">
        <v>44</v>
      </c>
      <c r="H87" s="92" t="s">
        <v>88</v>
      </c>
      <c r="I87" s="32">
        <v>500</v>
      </c>
      <c r="J87" s="75">
        <v>479</v>
      </c>
      <c r="K87" s="75">
        <f t="shared" si="6"/>
        <v>479</v>
      </c>
      <c r="L87" s="60">
        <f t="shared" si="7"/>
        <v>0.958</v>
      </c>
    </row>
    <row r="88" spans="1:12" ht="12.75">
      <c r="A88" s="131"/>
      <c r="B88" s="150"/>
      <c r="C88" s="159"/>
      <c r="D88" s="137">
        <v>926</v>
      </c>
      <c r="E88" s="137">
        <v>92695</v>
      </c>
      <c r="F88" s="137">
        <v>4210</v>
      </c>
      <c r="G88" s="147" t="s">
        <v>44</v>
      </c>
      <c r="H88" s="15" t="s">
        <v>90</v>
      </c>
      <c r="I88" s="37">
        <v>1500</v>
      </c>
      <c r="J88" s="20">
        <v>1452</v>
      </c>
      <c r="K88" s="20">
        <f t="shared" si="6"/>
        <v>1452</v>
      </c>
      <c r="L88" s="58">
        <f t="shared" si="7"/>
        <v>0.968</v>
      </c>
    </row>
    <row r="89" spans="1:12" ht="12.75">
      <c r="A89" s="131"/>
      <c r="B89" s="150"/>
      <c r="C89" s="160"/>
      <c r="D89" s="131"/>
      <c r="E89" s="131"/>
      <c r="F89" s="131"/>
      <c r="G89" s="173"/>
      <c r="H89" s="137" t="s">
        <v>91</v>
      </c>
      <c r="I89" s="143">
        <v>5826</v>
      </c>
      <c r="J89" s="73">
        <v>2476</v>
      </c>
      <c r="K89" s="128">
        <f>SUM(J89+J90)</f>
        <v>5826</v>
      </c>
      <c r="L89" s="144">
        <f t="shared" si="7"/>
        <v>1</v>
      </c>
    </row>
    <row r="90" spans="1:12" ht="12.75">
      <c r="A90" s="132"/>
      <c r="B90" s="153"/>
      <c r="C90" s="103"/>
      <c r="D90" s="132"/>
      <c r="E90" s="132"/>
      <c r="F90" s="132"/>
      <c r="G90" s="102"/>
      <c r="H90" s="132"/>
      <c r="I90" s="134"/>
      <c r="J90" s="20">
        <v>3350</v>
      </c>
      <c r="K90" s="129"/>
      <c r="L90" s="142"/>
    </row>
    <row r="91" spans="1:12" s="24" customFormat="1" ht="13.5" thickBot="1">
      <c r="A91" s="185" t="s">
        <v>6</v>
      </c>
      <c r="B91" s="186"/>
      <c r="C91" s="186"/>
      <c r="D91" s="186"/>
      <c r="E91" s="186"/>
      <c r="F91" s="186"/>
      <c r="G91" s="187"/>
      <c r="H91" s="106"/>
      <c r="I91" s="107">
        <f>SUM(I87:I89)</f>
        <v>7826</v>
      </c>
      <c r="J91" s="108">
        <f>SUM(J87:J90)</f>
        <v>7757</v>
      </c>
      <c r="K91" s="108">
        <f t="shared" si="6"/>
        <v>7757</v>
      </c>
      <c r="L91" s="109">
        <f t="shared" si="7"/>
        <v>0.9911832353692819</v>
      </c>
    </row>
    <row r="92" spans="1:12" s="67" customFormat="1" ht="35.25" customHeight="1" thickBot="1">
      <c r="A92" s="55">
        <v>16</v>
      </c>
      <c r="B92" s="68" t="s">
        <v>21</v>
      </c>
      <c r="C92" s="55" t="s">
        <v>49</v>
      </c>
      <c r="D92" s="55">
        <v>921</v>
      </c>
      <c r="E92" s="55">
        <v>92195</v>
      </c>
      <c r="F92" s="55">
        <v>6060</v>
      </c>
      <c r="G92" s="40" t="s">
        <v>45</v>
      </c>
      <c r="H92" s="55" t="s">
        <v>92</v>
      </c>
      <c r="I92" s="41">
        <v>14779</v>
      </c>
      <c r="J92" s="90">
        <v>14696</v>
      </c>
      <c r="K92" s="90">
        <f t="shared" si="6"/>
        <v>14696</v>
      </c>
      <c r="L92" s="64">
        <f t="shared" si="7"/>
        <v>0.9943839231341769</v>
      </c>
    </row>
    <row r="93" spans="1:12" s="24" customFormat="1" ht="13.5" thickBot="1">
      <c r="A93" s="156" t="s">
        <v>6</v>
      </c>
      <c r="B93" s="157"/>
      <c r="C93" s="157"/>
      <c r="D93" s="157"/>
      <c r="E93" s="157"/>
      <c r="F93" s="157"/>
      <c r="G93" s="158"/>
      <c r="H93" s="82"/>
      <c r="I93" s="39">
        <f>SUM(I92)</f>
        <v>14779</v>
      </c>
      <c r="J93" s="78">
        <f>SUM(J92)</f>
        <v>14696</v>
      </c>
      <c r="K93" s="78">
        <f t="shared" si="6"/>
        <v>14696</v>
      </c>
      <c r="L93" s="79">
        <f t="shared" si="7"/>
        <v>0.9943839231341769</v>
      </c>
    </row>
    <row r="94" spans="1:12" s="67" customFormat="1" ht="32.25" customHeight="1" thickBot="1">
      <c r="A94" s="55">
        <v>17</v>
      </c>
      <c r="B94" s="68" t="s">
        <v>22</v>
      </c>
      <c r="C94" s="55" t="s">
        <v>49</v>
      </c>
      <c r="D94" s="55">
        <v>900</v>
      </c>
      <c r="E94" s="55">
        <v>90095</v>
      </c>
      <c r="F94" s="55">
        <v>4300</v>
      </c>
      <c r="G94" s="33" t="s">
        <v>44</v>
      </c>
      <c r="H94" s="62" t="s">
        <v>93</v>
      </c>
      <c r="I94" s="41">
        <v>16626</v>
      </c>
      <c r="J94" s="90">
        <v>16605</v>
      </c>
      <c r="K94" s="90">
        <f t="shared" si="6"/>
        <v>16605</v>
      </c>
      <c r="L94" s="64">
        <f t="shared" si="7"/>
        <v>0.9987369180801154</v>
      </c>
    </row>
    <row r="95" spans="1:12" s="24" customFormat="1" ht="13.5" thickBot="1">
      <c r="A95" s="156" t="s">
        <v>6</v>
      </c>
      <c r="B95" s="157"/>
      <c r="C95" s="157"/>
      <c r="D95" s="157"/>
      <c r="E95" s="157"/>
      <c r="F95" s="157"/>
      <c r="G95" s="158"/>
      <c r="H95" s="82"/>
      <c r="I95" s="39">
        <f>SUM(I94)</f>
        <v>16626</v>
      </c>
      <c r="J95" s="78">
        <f>SUM(J94)</f>
        <v>16605</v>
      </c>
      <c r="K95" s="78">
        <f t="shared" si="6"/>
        <v>16605</v>
      </c>
      <c r="L95" s="79">
        <f t="shared" si="7"/>
        <v>0.9987369180801154</v>
      </c>
    </row>
    <row r="96" spans="1:12" ht="14.25" customHeight="1">
      <c r="A96" s="132">
        <v>18</v>
      </c>
      <c r="B96" s="153" t="s">
        <v>23</v>
      </c>
      <c r="C96" s="132" t="s">
        <v>49</v>
      </c>
      <c r="D96" s="132">
        <v>921</v>
      </c>
      <c r="E96" s="132">
        <v>92195</v>
      </c>
      <c r="F96" s="131">
        <v>4210</v>
      </c>
      <c r="G96" s="40" t="s">
        <v>43</v>
      </c>
      <c r="H96" s="30" t="s">
        <v>124</v>
      </c>
      <c r="I96" s="133">
        <f>2700+5083</f>
        <v>7783</v>
      </c>
      <c r="J96" s="130">
        <v>6990.09</v>
      </c>
      <c r="K96" s="130">
        <f>SUM(J96)</f>
        <v>6990.09</v>
      </c>
      <c r="L96" s="141">
        <f t="shared" si="7"/>
        <v>0.8981228318129256</v>
      </c>
    </row>
    <row r="97" spans="1:12" ht="12.75">
      <c r="A97" s="161"/>
      <c r="B97" s="188"/>
      <c r="C97" s="159"/>
      <c r="D97" s="135"/>
      <c r="E97" s="135"/>
      <c r="F97" s="131"/>
      <c r="G97" s="21" t="s">
        <v>44</v>
      </c>
      <c r="H97" s="15" t="s">
        <v>125</v>
      </c>
      <c r="I97" s="134"/>
      <c r="J97" s="129"/>
      <c r="K97" s="129"/>
      <c r="L97" s="142"/>
    </row>
    <row r="98" spans="1:12" ht="13.5" thickBot="1">
      <c r="A98" s="162"/>
      <c r="B98" s="184"/>
      <c r="C98" s="160"/>
      <c r="D98" s="137"/>
      <c r="E98" s="137"/>
      <c r="F98" s="131"/>
      <c r="G98" s="40" t="s">
        <v>43</v>
      </c>
      <c r="H98" s="25" t="s">
        <v>94</v>
      </c>
      <c r="I98" s="84">
        <v>500</v>
      </c>
      <c r="J98" s="73">
        <v>363</v>
      </c>
      <c r="K98" s="73">
        <f aca="true" t="shared" si="8" ref="K98:K137">SUM(J98)</f>
        <v>363</v>
      </c>
      <c r="L98" s="59">
        <f aca="true" t="shared" si="9" ref="L98:L115">(K98/I98)*100%</f>
        <v>0.726</v>
      </c>
    </row>
    <row r="99" spans="1:12" s="24" customFormat="1" ht="14.25" customHeight="1" thickBot="1">
      <c r="A99" s="156" t="s">
        <v>6</v>
      </c>
      <c r="B99" s="157"/>
      <c r="C99" s="157"/>
      <c r="D99" s="157"/>
      <c r="E99" s="157"/>
      <c r="F99" s="157"/>
      <c r="G99" s="158"/>
      <c r="H99" s="82"/>
      <c r="I99" s="39">
        <f>SUM(I96:I98)</f>
        <v>8283</v>
      </c>
      <c r="J99" s="78">
        <f>SUM(J96:J98)</f>
        <v>7353.09</v>
      </c>
      <c r="K99" s="78">
        <f t="shared" si="8"/>
        <v>7353.09</v>
      </c>
      <c r="L99" s="79">
        <f t="shared" si="9"/>
        <v>0.8877327055414705</v>
      </c>
    </row>
    <row r="100" spans="1:12" ht="33.75" customHeight="1" thickBot="1">
      <c r="A100" s="55">
        <v>19</v>
      </c>
      <c r="B100" s="68" t="s">
        <v>24</v>
      </c>
      <c r="C100" s="55" t="s">
        <v>49</v>
      </c>
      <c r="D100" s="55">
        <v>900</v>
      </c>
      <c r="E100" s="55">
        <v>90095</v>
      </c>
      <c r="F100" s="55">
        <v>6060</v>
      </c>
      <c r="G100" s="40" t="s">
        <v>45</v>
      </c>
      <c r="H100" s="55" t="s">
        <v>121</v>
      </c>
      <c r="I100" s="41">
        <v>6794</v>
      </c>
      <c r="J100" s="87">
        <v>0</v>
      </c>
      <c r="K100" s="87">
        <f t="shared" si="8"/>
        <v>0</v>
      </c>
      <c r="L100" s="64">
        <f t="shared" si="9"/>
        <v>0</v>
      </c>
    </row>
    <row r="101" spans="1:12" s="24" customFormat="1" ht="18.75" customHeight="1" thickBot="1">
      <c r="A101" s="156" t="s">
        <v>6</v>
      </c>
      <c r="B101" s="157"/>
      <c r="C101" s="157"/>
      <c r="D101" s="157"/>
      <c r="E101" s="157"/>
      <c r="F101" s="157"/>
      <c r="G101" s="158"/>
      <c r="H101" s="82"/>
      <c r="I101" s="39">
        <f>SUM(I100)</f>
        <v>6794</v>
      </c>
      <c r="J101" s="78">
        <f>SUM(J100)</f>
        <v>0</v>
      </c>
      <c r="K101" s="78">
        <f t="shared" si="8"/>
        <v>0</v>
      </c>
      <c r="L101" s="79">
        <f t="shared" si="9"/>
        <v>0</v>
      </c>
    </row>
    <row r="102" spans="1:12" s="67" customFormat="1" ht="39" customHeight="1" thickBot="1">
      <c r="A102" s="55">
        <v>20</v>
      </c>
      <c r="B102" s="68" t="s">
        <v>25</v>
      </c>
      <c r="C102" s="55" t="s">
        <v>49</v>
      </c>
      <c r="D102" s="55">
        <v>900</v>
      </c>
      <c r="E102" s="55">
        <v>90095</v>
      </c>
      <c r="F102" s="55">
        <v>4270</v>
      </c>
      <c r="G102" s="33" t="s">
        <v>44</v>
      </c>
      <c r="H102" s="62" t="s">
        <v>95</v>
      </c>
      <c r="I102" s="41">
        <v>9972</v>
      </c>
      <c r="J102" s="90">
        <v>9970.04</v>
      </c>
      <c r="K102" s="90">
        <f t="shared" si="8"/>
        <v>9970.04</v>
      </c>
      <c r="L102" s="64">
        <f t="shared" si="9"/>
        <v>0.9998034496590454</v>
      </c>
    </row>
    <row r="103" spans="1:12" s="24" customFormat="1" ht="22.5" customHeight="1" thickBot="1">
      <c r="A103" s="156" t="s">
        <v>6</v>
      </c>
      <c r="B103" s="157"/>
      <c r="C103" s="157"/>
      <c r="D103" s="157"/>
      <c r="E103" s="157"/>
      <c r="F103" s="157"/>
      <c r="G103" s="158"/>
      <c r="H103" s="82"/>
      <c r="I103" s="39">
        <f>SUM(I102)</f>
        <v>9972</v>
      </c>
      <c r="J103" s="78">
        <f>SUM(J102)</f>
        <v>9970.04</v>
      </c>
      <c r="K103" s="78">
        <f t="shared" si="8"/>
        <v>9970.04</v>
      </c>
      <c r="L103" s="79">
        <f t="shared" si="9"/>
        <v>0.9998034496590454</v>
      </c>
    </row>
    <row r="104" spans="1:12" ht="12.75">
      <c r="A104" s="132">
        <v>21</v>
      </c>
      <c r="B104" s="153" t="s">
        <v>26</v>
      </c>
      <c r="C104" s="132" t="s">
        <v>49</v>
      </c>
      <c r="D104" s="132">
        <v>921</v>
      </c>
      <c r="E104" s="132">
        <v>92195</v>
      </c>
      <c r="F104" s="131">
        <v>4300</v>
      </c>
      <c r="G104" s="40" t="s">
        <v>43</v>
      </c>
      <c r="H104" s="30" t="s">
        <v>96</v>
      </c>
      <c r="I104" s="93">
        <v>4000</v>
      </c>
      <c r="J104" s="75">
        <v>3900</v>
      </c>
      <c r="K104" s="75">
        <f t="shared" si="8"/>
        <v>3900</v>
      </c>
      <c r="L104" s="60">
        <f t="shared" si="9"/>
        <v>0.975</v>
      </c>
    </row>
    <row r="105" spans="1:12" ht="12.75">
      <c r="A105" s="161"/>
      <c r="B105" s="188"/>
      <c r="C105" s="159"/>
      <c r="D105" s="135"/>
      <c r="E105" s="135"/>
      <c r="F105" s="132"/>
      <c r="G105" s="21" t="s">
        <v>44</v>
      </c>
      <c r="H105" s="15" t="s">
        <v>97</v>
      </c>
      <c r="I105" s="37">
        <v>656</v>
      </c>
      <c r="J105" s="20">
        <v>649.76</v>
      </c>
      <c r="K105" s="20">
        <f t="shared" si="8"/>
        <v>649.76</v>
      </c>
      <c r="L105" s="58">
        <f t="shared" si="9"/>
        <v>0.9904878048780488</v>
      </c>
    </row>
    <row r="106" spans="1:12" ht="13.5" thickBot="1">
      <c r="A106" s="162"/>
      <c r="B106" s="184"/>
      <c r="C106" s="160"/>
      <c r="D106" s="137"/>
      <c r="E106" s="137"/>
      <c r="F106" s="36">
        <v>4210</v>
      </c>
      <c r="G106" s="40" t="s">
        <v>43</v>
      </c>
      <c r="H106" s="25" t="s">
        <v>98</v>
      </c>
      <c r="I106" s="35">
        <v>350</v>
      </c>
      <c r="J106" s="73">
        <v>350</v>
      </c>
      <c r="K106" s="73">
        <f t="shared" si="8"/>
        <v>350</v>
      </c>
      <c r="L106" s="59">
        <f t="shared" si="9"/>
        <v>1</v>
      </c>
    </row>
    <row r="107" spans="1:12" s="24" customFormat="1" ht="13.5" thickBot="1">
      <c r="A107" s="156" t="s">
        <v>6</v>
      </c>
      <c r="B107" s="157"/>
      <c r="C107" s="157"/>
      <c r="D107" s="157"/>
      <c r="E107" s="157"/>
      <c r="F107" s="157"/>
      <c r="G107" s="158"/>
      <c r="H107" s="82"/>
      <c r="I107" s="39">
        <f>SUM(I104:I106)</f>
        <v>5006</v>
      </c>
      <c r="J107" s="78">
        <f>SUM(J104:J106)</f>
        <v>4899.76</v>
      </c>
      <c r="K107" s="78">
        <f t="shared" si="8"/>
        <v>4899.76</v>
      </c>
      <c r="L107" s="79">
        <f t="shared" si="9"/>
        <v>0.9787774670395526</v>
      </c>
    </row>
    <row r="108" spans="1:12" ht="12.75">
      <c r="A108" s="132">
        <v>22</v>
      </c>
      <c r="B108" s="153" t="s">
        <v>27</v>
      </c>
      <c r="C108" s="132" t="s">
        <v>49</v>
      </c>
      <c r="D108" s="132">
        <v>926</v>
      </c>
      <c r="E108" s="132">
        <v>92695</v>
      </c>
      <c r="F108" s="131">
        <v>4210</v>
      </c>
      <c r="G108" s="40" t="s">
        <v>43</v>
      </c>
      <c r="H108" s="30" t="s">
        <v>99</v>
      </c>
      <c r="I108" s="93">
        <v>413</v>
      </c>
      <c r="J108" s="75">
        <v>407.79</v>
      </c>
      <c r="K108" s="75">
        <v>407.79</v>
      </c>
      <c r="L108" s="60">
        <f t="shared" si="9"/>
        <v>0.9873849878934625</v>
      </c>
    </row>
    <row r="109" spans="1:12" ht="12.75">
      <c r="A109" s="161"/>
      <c r="B109" s="188"/>
      <c r="C109" s="159"/>
      <c r="D109" s="135"/>
      <c r="E109" s="135"/>
      <c r="F109" s="132"/>
      <c r="G109" s="21" t="s">
        <v>44</v>
      </c>
      <c r="H109" s="15" t="s">
        <v>100</v>
      </c>
      <c r="I109" s="37">
        <v>4000</v>
      </c>
      <c r="J109" s="20">
        <v>3765</v>
      </c>
      <c r="K109" s="20">
        <v>3765</v>
      </c>
      <c r="L109" s="58">
        <f t="shared" si="9"/>
        <v>0.94125</v>
      </c>
    </row>
    <row r="110" spans="1:12" ht="33.75" customHeight="1" thickBot="1">
      <c r="A110" s="162"/>
      <c r="B110" s="184"/>
      <c r="C110" s="160"/>
      <c r="D110" s="137"/>
      <c r="E110" s="137"/>
      <c r="F110" s="36">
        <v>4300</v>
      </c>
      <c r="G110" s="94" t="s">
        <v>43</v>
      </c>
      <c r="H110" s="56" t="s">
        <v>101</v>
      </c>
      <c r="I110" s="35">
        <v>8300</v>
      </c>
      <c r="J110" s="73">
        <v>8300</v>
      </c>
      <c r="K110" s="73">
        <v>8300</v>
      </c>
      <c r="L110" s="59">
        <f t="shared" si="9"/>
        <v>1</v>
      </c>
    </row>
    <row r="111" spans="1:12" s="24" customFormat="1" ht="13.5" thickBot="1">
      <c r="A111" s="156" t="s">
        <v>6</v>
      </c>
      <c r="B111" s="157"/>
      <c r="C111" s="157"/>
      <c r="D111" s="157"/>
      <c r="E111" s="157"/>
      <c r="F111" s="157"/>
      <c r="G111" s="158"/>
      <c r="H111" s="82"/>
      <c r="I111" s="39">
        <f>SUM(I108:I110)</f>
        <v>12713</v>
      </c>
      <c r="J111" s="78">
        <f>SUM(J108:J110)</f>
        <v>12472.79</v>
      </c>
      <c r="K111" s="78">
        <f>SUM(K108:K110)</f>
        <v>12472.79</v>
      </c>
      <c r="L111" s="79">
        <f t="shared" si="9"/>
        <v>0.9811051679383309</v>
      </c>
    </row>
    <row r="112" spans="1:12" ht="33.75" customHeight="1" thickBot="1">
      <c r="A112" s="55">
        <v>23</v>
      </c>
      <c r="B112" s="68" t="s">
        <v>28</v>
      </c>
      <c r="C112" s="55" t="s">
        <v>49</v>
      </c>
      <c r="D112" s="55">
        <v>900</v>
      </c>
      <c r="E112" s="55">
        <v>90095</v>
      </c>
      <c r="F112" s="55">
        <v>6050</v>
      </c>
      <c r="G112" s="40" t="s">
        <v>45</v>
      </c>
      <c r="H112" s="55" t="s">
        <v>85</v>
      </c>
      <c r="I112" s="41">
        <v>10687</v>
      </c>
      <c r="J112" s="90">
        <v>10687</v>
      </c>
      <c r="K112" s="90">
        <f t="shared" si="8"/>
        <v>10687</v>
      </c>
      <c r="L112" s="64">
        <f t="shared" si="9"/>
        <v>1</v>
      </c>
    </row>
    <row r="113" spans="1:12" s="24" customFormat="1" ht="13.5" thickBot="1">
      <c r="A113" s="156" t="s">
        <v>6</v>
      </c>
      <c r="B113" s="157"/>
      <c r="C113" s="157"/>
      <c r="D113" s="157"/>
      <c r="E113" s="157"/>
      <c r="F113" s="157"/>
      <c r="G113" s="158"/>
      <c r="H113" s="82"/>
      <c r="I113" s="39">
        <f>SUM(I112)</f>
        <v>10687</v>
      </c>
      <c r="J113" s="78">
        <f>SUM(J112)</f>
        <v>10687</v>
      </c>
      <c r="K113" s="78">
        <f t="shared" si="8"/>
        <v>10687</v>
      </c>
      <c r="L113" s="79">
        <f t="shared" si="9"/>
        <v>1</v>
      </c>
    </row>
    <row r="114" spans="1:12" ht="36.75" customHeight="1" thickBot="1">
      <c r="A114" s="55">
        <v>24</v>
      </c>
      <c r="B114" s="68" t="s">
        <v>29</v>
      </c>
      <c r="C114" s="55" t="s">
        <v>49</v>
      </c>
      <c r="D114" s="55">
        <v>754</v>
      </c>
      <c r="E114" s="55">
        <v>75495</v>
      </c>
      <c r="F114" s="55">
        <v>6050</v>
      </c>
      <c r="G114" s="40" t="s">
        <v>45</v>
      </c>
      <c r="H114" s="55" t="s">
        <v>102</v>
      </c>
      <c r="I114" s="41">
        <v>19805</v>
      </c>
      <c r="J114" s="87">
        <v>0</v>
      </c>
      <c r="K114" s="87">
        <f t="shared" si="8"/>
        <v>0</v>
      </c>
      <c r="L114" s="64">
        <f t="shared" si="9"/>
        <v>0</v>
      </c>
    </row>
    <row r="115" spans="1:12" s="24" customFormat="1" ht="13.5" thickBot="1">
      <c r="A115" s="156" t="s">
        <v>6</v>
      </c>
      <c r="B115" s="157"/>
      <c r="C115" s="157"/>
      <c r="D115" s="157"/>
      <c r="E115" s="157"/>
      <c r="F115" s="157"/>
      <c r="G115" s="158"/>
      <c r="H115" s="82"/>
      <c r="I115" s="39">
        <f>SUM(I114)</f>
        <v>19805</v>
      </c>
      <c r="J115" s="78">
        <f>SUM(J114)</f>
        <v>0</v>
      </c>
      <c r="K115" s="78">
        <f t="shared" si="8"/>
        <v>0</v>
      </c>
      <c r="L115" s="79">
        <f t="shared" si="9"/>
        <v>0</v>
      </c>
    </row>
    <row r="116" spans="1:12" ht="14.25" customHeight="1">
      <c r="A116" s="132">
        <v>25</v>
      </c>
      <c r="B116" s="153" t="s">
        <v>30</v>
      </c>
      <c r="C116" s="132" t="s">
        <v>49</v>
      </c>
      <c r="D116" s="132">
        <v>900</v>
      </c>
      <c r="E116" s="132">
        <v>90095</v>
      </c>
      <c r="F116" s="132">
        <v>6050</v>
      </c>
      <c r="G116" s="178" t="s">
        <v>45</v>
      </c>
      <c r="H116" s="176" t="s">
        <v>103</v>
      </c>
      <c r="I116" s="175">
        <v>19864</v>
      </c>
      <c r="J116" s="138">
        <v>0</v>
      </c>
      <c r="K116" s="138"/>
      <c r="L116" s="140">
        <v>0</v>
      </c>
    </row>
    <row r="117" spans="1:12" ht="27.75" customHeight="1" thickBot="1">
      <c r="A117" s="162"/>
      <c r="B117" s="184"/>
      <c r="C117" s="160"/>
      <c r="D117" s="137"/>
      <c r="E117" s="137"/>
      <c r="F117" s="137"/>
      <c r="G117" s="179"/>
      <c r="H117" s="177"/>
      <c r="I117" s="175"/>
      <c r="J117" s="139"/>
      <c r="K117" s="139"/>
      <c r="L117" s="141"/>
    </row>
    <row r="118" spans="1:12" s="24" customFormat="1" ht="13.5" thickBot="1">
      <c r="A118" s="156" t="s">
        <v>6</v>
      </c>
      <c r="B118" s="157"/>
      <c r="C118" s="157"/>
      <c r="D118" s="157"/>
      <c r="E118" s="157"/>
      <c r="F118" s="157"/>
      <c r="G118" s="158"/>
      <c r="H118" s="82"/>
      <c r="I118" s="39">
        <f>SUM(I116:I117)</f>
        <v>19864</v>
      </c>
      <c r="J118" s="78">
        <f>SUM(J116:J117)</f>
        <v>0</v>
      </c>
      <c r="K118" s="78">
        <f t="shared" si="8"/>
        <v>0</v>
      </c>
      <c r="L118" s="79">
        <f>(K118/I118)*100%</f>
        <v>0</v>
      </c>
    </row>
    <row r="119" spans="1:12" ht="12.75" customHeight="1">
      <c r="A119" s="132">
        <v>26</v>
      </c>
      <c r="B119" s="153" t="s">
        <v>31</v>
      </c>
      <c r="C119" s="132" t="s">
        <v>49</v>
      </c>
      <c r="D119" s="195">
        <v>900</v>
      </c>
      <c r="E119" s="195">
        <v>90095</v>
      </c>
      <c r="F119" s="195">
        <v>6050</v>
      </c>
      <c r="G119" s="178" t="s">
        <v>45</v>
      </c>
      <c r="H119" s="209" t="s">
        <v>122</v>
      </c>
      <c r="I119" s="211">
        <v>9067</v>
      </c>
      <c r="J119" s="130">
        <v>3321</v>
      </c>
      <c r="K119" s="197">
        <f>SUM(J119+J121)</f>
        <v>9065.1</v>
      </c>
      <c r="L119" s="141">
        <f>(K119/I119)*100%</f>
        <v>0.9997904488805559</v>
      </c>
    </row>
    <row r="120" spans="1:12" ht="12.75">
      <c r="A120" s="161"/>
      <c r="B120" s="188"/>
      <c r="C120" s="159"/>
      <c r="D120" s="131"/>
      <c r="E120" s="131"/>
      <c r="F120" s="131"/>
      <c r="G120" s="179"/>
      <c r="H120" s="176"/>
      <c r="I120" s="133"/>
      <c r="J120" s="129"/>
      <c r="K120" s="130"/>
      <c r="L120" s="142"/>
    </row>
    <row r="121" spans="1:12" ht="12.75">
      <c r="A121" s="161"/>
      <c r="B121" s="188"/>
      <c r="C121" s="159"/>
      <c r="D121" s="132"/>
      <c r="E121" s="132"/>
      <c r="F121" s="132"/>
      <c r="G121" s="105"/>
      <c r="H121" s="210"/>
      <c r="I121" s="134"/>
      <c r="J121" s="104">
        <v>5744.1</v>
      </c>
      <c r="K121" s="129"/>
      <c r="L121" s="60"/>
    </row>
    <row r="122" spans="1:12" ht="12.75">
      <c r="A122" s="161"/>
      <c r="B122" s="188"/>
      <c r="C122" s="159"/>
      <c r="D122" s="135">
        <v>926</v>
      </c>
      <c r="E122" s="135">
        <v>92695</v>
      </c>
      <c r="F122" s="137">
        <v>4210</v>
      </c>
      <c r="G122" s="36" t="s">
        <v>43</v>
      </c>
      <c r="H122" s="18" t="s">
        <v>104</v>
      </c>
      <c r="I122" s="37">
        <v>1100</v>
      </c>
      <c r="J122" s="20">
        <v>1047.11</v>
      </c>
      <c r="K122" s="20">
        <f t="shared" si="8"/>
        <v>1047.11</v>
      </c>
      <c r="L122" s="58">
        <f aca="true" t="shared" si="10" ref="L122:L153">(K122/I122)*100%</f>
        <v>0.9519181818181818</v>
      </c>
    </row>
    <row r="123" spans="1:12" ht="12.75">
      <c r="A123" s="161"/>
      <c r="B123" s="188"/>
      <c r="C123" s="159"/>
      <c r="D123" s="135"/>
      <c r="E123" s="135"/>
      <c r="F123" s="131"/>
      <c r="G123" s="21" t="s">
        <v>44</v>
      </c>
      <c r="H123" s="15" t="s">
        <v>105</v>
      </c>
      <c r="I123" s="37">
        <v>100</v>
      </c>
      <c r="J123" s="65"/>
      <c r="K123" s="20">
        <f t="shared" si="8"/>
        <v>0</v>
      </c>
      <c r="L123" s="58">
        <f t="shared" si="10"/>
        <v>0</v>
      </c>
    </row>
    <row r="124" spans="1:12" ht="13.5" thickBot="1">
      <c r="A124" s="162"/>
      <c r="B124" s="184"/>
      <c r="C124" s="160"/>
      <c r="D124" s="137"/>
      <c r="E124" s="137"/>
      <c r="F124" s="131"/>
      <c r="G124" s="40" t="s">
        <v>43</v>
      </c>
      <c r="H124" s="25" t="s">
        <v>106</v>
      </c>
      <c r="I124" s="84">
        <v>2300</v>
      </c>
      <c r="J124" s="73">
        <v>2079</v>
      </c>
      <c r="K124" s="73">
        <f t="shared" si="8"/>
        <v>2079</v>
      </c>
      <c r="L124" s="59">
        <f t="shared" si="10"/>
        <v>0.9039130434782608</v>
      </c>
    </row>
    <row r="125" spans="1:12" s="24" customFormat="1" ht="13.5" thickBot="1">
      <c r="A125" s="156" t="s">
        <v>6</v>
      </c>
      <c r="B125" s="157"/>
      <c r="C125" s="157"/>
      <c r="D125" s="157"/>
      <c r="E125" s="157"/>
      <c r="F125" s="157"/>
      <c r="G125" s="158"/>
      <c r="H125" s="82"/>
      <c r="I125" s="39">
        <f>SUM(I119:I124)</f>
        <v>12567</v>
      </c>
      <c r="J125" s="78">
        <f>J119+J121+J122+J124</f>
        <v>12191.210000000001</v>
      </c>
      <c r="K125" s="78">
        <f t="shared" si="8"/>
        <v>12191.210000000001</v>
      </c>
      <c r="L125" s="79">
        <f t="shared" si="10"/>
        <v>0.9700970796530597</v>
      </c>
    </row>
    <row r="126" spans="1:12" ht="12.75">
      <c r="A126" s="132">
        <v>27</v>
      </c>
      <c r="B126" s="153" t="s">
        <v>32</v>
      </c>
      <c r="C126" s="132" t="s">
        <v>49</v>
      </c>
      <c r="D126" s="132">
        <v>900</v>
      </c>
      <c r="E126" s="132">
        <v>90095</v>
      </c>
      <c r="F126" s="30">
        <v>4300</v>
      </c>
      <c r="G126" s="21" t="s">
        <v>44</v>
      </c>
      <c r="H126" s="92" t="s">
        <v>107</v>
      </c>
      <c r="I126" s="32">
        <v>1419</v>
      </c>
      <c r="J126" s="75">
        <v>1402.2</v>
      </c>
      <c r="K126" s="75">
        <f t="shared" si="8"/>
        <v>1402.2</v>
      </c>
      <c r="L126" s="60">
        <f t="shared" si="10"/>
        <v>0.9881606765327696</v>
      </c>
    </row>
    <row r="127" spans="1:12" ht="18" customHeight="1" thickBot="1">
      <c r="A127" s="137"/>
      <c r="B127" s="184"/>
      <c r="C127" s="137"/>
      <c r="D127" s="137"/>
      <c r="E127" s="137"/>
      <c r="F127" s="25">
        <v>6060</v>
      </c>
      <c r="G127" s="36" t="s">
        <v>45</v>
      </c>
      <c r="H127" s="25" t="s">
        <v>108</v>
      </c>
      <c r="I127" s="35">
        <v>8000</v>
      </c>
      <c r="J127" s="73">
        <v>0</v>
      </c>
      <c r="K127" s="73">
        <f t="shared" si="8"/>
        <v>0</v>
      </c>
      <c r="L127" s="59">
        <f t="shared" si="10"/>
        <v>0</v>
      </c>
    </row>
    <row r="128" spans="1:12" ht="13.5" thickBot="1">
      <c r="A128" s="156" t="s">
        <v>6</v>
      </c>
      <c r="B128" s="189"/>
      <c r="C128" s="189"/>
      <c r="D128" s="189"/>
      <c r="E128" s="189"/>
      <c r="F128" s="189"/>
      <c r="G128" s="190"/>
      <c r="H128" s="95"/>
      <c r="I128" s="39">
        <f>SUM(I126:I127)</f>
        <v>9419</v>
      </c>
      <c r="J128" s="96">
        <f>SUM(J126:J127)</f>
        <v>1402.2</v>
      </c>
      <c r="K128" s="96">
        <f t="shared" si="8"/>
        <v>1402.2</v>
      </c>
      <c r="L128" s="97">
        <f t="shared" si="10"/>
        <v>0.14886930672045864</v>
      </c>
    </row>
    <row r="129" spans="1:12" ht="12.75">
      <c r="A129" s="132">
        <v>28</v>
      </c>
      <c r="B129" s="194" t="s">
        <v>33</v>
      </c>
      <c r="C129" s="132" t="s">
        <v>49</v>
      </c>
      <c r="D129" s="132">
        <v>754</v>
      </c>
      <c r="E129" s="132">
        <v>75495</v>
      </c>
      <c r="F129" s="131">
        <v>4210</v>
      </c>
      <c r="G129" s="40" t="s">
        <v>43</v>
      </c>
      <c r="H129" s="30" t="s">
        <v>109</v>
      </c>
      <c r="I129" s="93">
        <v>2000</v>
      </c>
      <c r="J129" s="75">
        <v>0</v>
      </c>
      <c r="K129" s="75">
        <f t="shared" si="8"/>
        <v>0</v>
      </c>
      <c r="L129" s="60">
        <f t="shared" si="10"/>
        <v>0</v>
      </c>
    </row>
    <row r="130" spans="1:12" ht="12.75">
      <c r="A130" s="161"/>
      <c r="B130" s="154"/>
      <c r="C130" s="159"/>
      <c r="D130" s="135"/>
      <c r="E130" s="135"/>
      <c r="F130" s="131"/>
      <c r="G130" s="21" t="s">
        <v>44</v>
      </c>
      <c r="H130" s="15" t="s">
        <v>110</v>
      </c>
      <c r="I130" s="37">
        <v>1500</v>
      </c>
      <c r="J130" s="20">
        <v>0</v>
      </c>
      <c r="K130" s="20">
        <f t="shared" si="8"/>
        <v>0</v>
      </c>
      <c r="L130" s="58">
        <f t="shared" si="10"/>
        <v>0</v>
      </c>
    </row>
    <row r="131" spans="1:12" ht="12.75">
      <c r="A131" s="161"/>
      <c r="B131" s="154"/>
      <c r="C131" s="159"/>
      <c r="D131" s="135"/>
      <c r="E131" s="135"/>
      <c r="F131" s="132"/>
      <c r="G131" s="40" t="s">
        <v>43</v>
      </c>
      <c r="H131" s="18" t="s">
        <v>120</v>
      </c>
      <c r="I131" s="37">
        <v>500</v>
      </c>
      <c r="J131" s="20">
        <v>0</v>
      </c>
      <c r="K131" s="20">
        <f t="shared" si="8"/>
        <v>0</v>
      </c>
      <c r="L131" s="58">
        <f t="shared" si="10"/>
        <v>0</v>
      </c>
    </row>
    <row r="132" spans="1:12" ht="13.5" thickBot="1">
      <c r="A132" s="162"/>
      <c r="B132" s="155"/>
      <c r="C132" s="160"/>
      <c r="D132" s="137"/>
      <c r="E132" s="137"/>
      <c r="F132" s="36">
        <v>4270</v>
      </c>
      <c r="G132" s="40" t="s">
        <v>43</v>
      </c>
      <c r="H132" s="25" t="s">
        <v>111</v>
      </c>
      <c r="I132" s="35">
        <v>1443</v>
      </c>
      <c r="J132" s="73">
        <v>0</v>
      </c>
      <c r="K132" s="73">
        <f t="shared" si="8"/>
        <v>0</v>
      </c>
      <c r="L132" s="59">
        <f t="shared" si="10"/>
        <v>0</v>
      </c>
    </row>
    <row r="133" spans="1:12" ht="13.5" thickBot="1">
      <c r="A133" s="156" t="s">
        <v>6</v>
      </c>
      <c r="B133" s="189"/>
      <c r="C133" s="189"/>
      <c r="D133" s="189"/>
      <c r="E133" s="189"/>
      <c r="F133" s="189"/>
      <c r="G133" s="190"/>
      <c r="H133" s="95"/>
      <c r="I133" s="39">
        <f>SUM(I129:I132)</f>
        <v>5443</v>
      </c>
      <c r="J133" s="96">
        <f>SUM(J129:J132)</f>
        <v>0</v>
      </c>
      <c r="K133" s="96">
        <f t="shared" si="8"/>
        <v>0</v>
      </c>
      <c r="L133" s="97">
        <f t="shared" si="10"/>
        <v>0</v>
      </c>
    </row>
    <row r="134" spans="1:12" ht="32.25" customHeight="1" thickBot="1">
      <c r="A134" s="55">
        <v>29</v>
      </c>
      <c r="B134" s="68" t="s">
        <v>34</v>
      </c>
      <c r="C134" s="55" t="s">
        <v>49</v>
      </c>
      <c r="D134" s="55">
        <v>921</v>
      </c>
      <c r="E134" s="55">
        <v>92109</v>
      </c>
      <c r="F134" s="55">
        <v>4270</v>
      </c>
      <c r="G134" s="33" t="s">
        <v>44</v>
      </c>
      <c r="H134" s="62" t="s">
        <v>112</v>
      </c>
      <c r="I134" s="41">
        <v>10329</v>
      </c>
      <c r="J134" s="87">
        <v>0</v>
      </c>
      <c r="K134" s="87">
        <f t="shared" si="8"/>
        <v>0</v>
      </c>
      <c r="L134" s="64">
        <f t="shared" si="10"/>
        <v>0</v>
      </c>
    </row>
    <row r="135" spans="1:12" s="24" customFormat="1" ht="13.5" thickBot="1">
      <c r="A135" s="156" t="s">
        <v>6</v>
      </c>
      <c r="B135" s="157"/>
      <c r="C135" s="157"/>
      <c r="D135" s="157"/>
      <c r="E135" s="157"/>
      <c r="F135" s="157"/>
      <c r="G135" s="158"/>
      <c r="H135" s="82"/>
      <c r="I135" s="39">
        <f>SUM(I134)</f>
        <v>10329</v>
      </c>
      <c r="J135" s="78">
        <f>SUM(J134)</f>
        <v>0</v>
      </c>
      <c r="K135" s="78">
        <f t="shared" si="8"/>
        <v>0</v>
      </c>
      <c r="L135" s="79">
        <f t="shared" si="10"/>
        <v>0</v>
      </c>
    </row>
    <row r="136" spans="1:12" ht="12.75">
      <c r="A136" s="132">
        <v>30</v>
      </c>
      <c r="B136" s="153" t="s">
        <v>35</v>
      </c>
      <c r="C136" s="132" t="s">
        <v>49</v>
      </c>
      <c r="D136" s="132">
        <v>900</v>
      </c>
      <c r="E136" s="132">
        <v>90095</v>
      </c>
      <c r="F136" s="30">
        <v>6050</v>
      </c>
      <c r="G136" s="38" t="s">
        <v>45</v>
      </c>
      <c r="H136" s="30" t="s">
        <v>113</v>
      </c>
      <c r="I136" s="32">
        <v>6000</v>
      </c>
      <c r="J136" s="75">
        <v>5957.87</v>
      </c>
      <c r="K136" s="75">
        <f t="shared" si="8"/>
        <v>5957.87</v>
      </c>
      <c r="L136" s="60">
        <f t="shared" si="10"/>
        <v>0.9929783333333333</v>
      </c>
    </row>
    <row r="137" spans="1:12" ht="12.75">
      <c r="A137" s="161"/>
      <c r="B137" s="188"/>
      <c r="C137" s="159"/>
      <c r="D137" s="135"/>
      <c r="E137" s="135"/>
      <c r="F137" s="27">
        <v>4300</v>
      </c>
      <c r="G137" s="21" t="s">
        <v>44</v>
      </c>
      <c r="H137" s="15" t="s">
        <v>114</v>
      </c>
      <c r="I137" s="34">
        <v>6000</v>
      </c>
      <c r="J137" s="20">
        <v>5996.09</v>
      </c>
      <c r="K137" s="20">
        <f t="shared" si="8"/>
        <v>5996.09</v>
      </c>
      <c r="L137" s="58">
        <f t="shared" si="10"/>
        <v>0.9993483333333334</v>
      </c>
    </row>
    <row r="138" spans="1:12" ht="16.5" customHeight="1" thickBot="1">
      <c r="A138" s="162"/>
      <c r="B138" s="184"/>
      <c r="C138" s="160"/>
      <c r="D138" s="25">
        <v>921</v>
      </c>
      <c r="E138" s="25">
        <v>92109</v>
      </c>
      <c r="F138" s="25">
        <v>6060</v>
      </c>
      <c r="G138" s="36" t="s">
        <v>45</v>
      </c>
      <c r="H138" s="25" t="s">
        <v>115</v>
      </c>
      <c r="I138" s="35">
        <v>4904</v>
      </c>
      <c r="J138" s="73">
        <v>3640</v>
      </c>
      <c r="K138" s="73">
        <f aca="true" t="shared" si="11" ref="K138:K149">SUM(J138)</f>
        <v>3640</v>
      </c>
      <c r="L138" s="59">
        <f t="shared" si="10"/>
        <v>0.7422512234910277</v>
      </c>
    </row>
    <row r="139" spans="1:12" s="24" customFormat="1" ht="13.5" thickBot="1">
      <c r="A139" s="156" t="s">
        <v>6</v>
      </c>
      <c r="B139" s="157"/>
      <c r="C139" s="157"/>
      <c r="D139" s="157"/>
      <c r="E139" s="157"/>
      <c r="F139" s="157"/>
      <c r="G139" s="158"/>
      <c r="H139" s="82"/>
      <c r="I139" s="39">
        <f>SUM(I136:I138)</f>
        <v>16904</v>
      </c>
      <c r="J139" s="78">
        <f>SUM(J136:J138)</f>
        <v>15593.96</v>
      </c>
      <c r="K139" s="78">
        <f t="shared" si="11"/>
        <v>15593.96</v>
      </c>
      <c r="L139" s="79">
        <f t="shared" si="10"/>
        <v>0.9225011831519166</v>
      </c>
    </row>
    <row r="140" spans="1:12" s="67" customFormat="1" ht="34.5" customHeight="1" thickBot="1">
      <c r="A140" s="55">
        <v>31</v>
      </c>
      <c r="B140" s="68" t="s">
        <v>36</v>
      </c>
      <c r="C140" s="55" t="s">
        <v>49</v>
      </c>
      <c r="D140" s="55">
        <v>900</v>
      </c>
      <c r="E140" s="55">
        <v>90095</v>
      </c>
      <c r="F140" s="55">
        <v>6050</v>
      </c>
      <c r="G140" s="40" t="s">
        <v>45</v>
      </c>
      <c r="H140" s="55" t="s">
        <v>85</v>
      </c>
      <c r="I140" s="41">
        <v>7707</v>
      </c>
      <c r="J140" s="90">
        <v>7707</v>
      </c>
      <c r="K140" s="90">
        <f t="shared" si="11"/>
        <v>7707</v>
      </c>
      <c r="L140" s="64">
        <f t="shared" si="10"/>
        <v>1</v>
      </c>
    </row>
    <row r="141" spans="1:12" s="24" customFormat="1" ht="16.5" customHeight="1" thickBot="1">
      <c r="A141" s="156" t="s">
        <v>6</v>
      </c>
      <c r="B141" s="157"/>
      <c r="C141" s="157"/>
      <c r="D141" s="157"/>
      <c r="E141" s="157"/>
      <c r="F141" s="157"/>
      <c r="G141" s="158"/>
      <c r="H141" s="82"/>
      <c r="I141" s="39">
        <f>SUM(I140)</f>
        <v>7707</v>
      </c>
      <c r="J141" s="78">
        <f>SUM(J140)</f>
        <v>7707</v>
      </c>
      <c r="K141" s="78">
        <f t="shared" si="11"/>
        <v>7707</v>
      </c>
      <c r="L141" s="79">
        <f t="shared" si="10"/>
        <v>1</v>
      </c>
    </row>
    <row r="142" spans="1:12" ht="16.5" customHeight="1">
      <c r="A142" s="132">
        <v>32</v>
      </c>
      <c r="B142" s="153" t="s">
        <v>37</v>
      </c>
      <c r="C142" s="132" t="s">
        <v>49</v>
      </c>
      <c r="D142" s="63">
        <v>900</v>
      </c>
      <c r="E142" s="30">
        <v>90095</v>
      </c>
      <c r="F142" s="30">
        <v>6050</v>
      </c>
      <c r="G142" s="38" t="s">
        <v>45</v>
      </c>
      <c r="H142" s="30" t="s">
        <v>116</v>
      </c>
      <c r="I142" s="32">
        <v>10000</v>
      </c>
      <c r="J142" s="75">
        <v>10000</v>
      </c>
      <c r="K142" s="75">
        <f t="shared" si="11"/>
        <v>10000</v>
      </c>
      <c r="L142" s="60">
        <f t="shared" si="10"/>
        <v>1</v>
      </c>
    </row>
    <row r="143" spans="1:12" ht="19.5" customHeight="1" thickBot="1">
      <c r="A143" s="162"/>
      <c r="B143" s="184"/>
      <c r="C143" s="160"/>
      <c r="D143" s="25">
        <v>926</v>
      </c>
      <c r="E143" s="25">
        <v>92695</v>
      </c>
      <c r="F143" s="25">
        <v>4300</v>
      </c>
      <c r="G143" s="21" t="s">
        <v>44</v>
      </c>
      <c r="H143" s="86" t="s">
        <v>117</v>
      </c>
      <c r="I143" s="35">
        <v>4898</v>
      </c>
      <c r="J143" s="73">
        <v>4897.66</v>
      </c>
      <c r="K143" s="73">
        <f t="shared" si="11"/>
        <v>4897.66</v>
      </c>
      <c r="L143" s="59">
        <f t="shared" si="10"/>
        <v>0.9999305839118007</v>
      </c>
    </row>
    <row r="144" spans="1:12" s="24" customFormat="1" ht="20.25" customHeight="1" thickBot="1">
      <c r="A144" s="156" t="s">
        <v>6</v>
      </c>
      <c r="B144" s="157"/>
      <c r="C144" s="157"/>
      <c r="D144" s="157"/>
      <c r="E144" s="157"/>
      <c r="F144" s="157"/>
      <c r="G144" s="158"/>
      <c r="H144" s="82"/>
      <c r="I144" s="39">
        <f>SUM(I142:I143)</f>
        <v>14898</v>
      </c>
      <c r="J144" s="78">
        <f>SUM(J142:J143)</f>
        <v>14897.66</v>
      </c>
      <c r="K144" s="78">
        <f t="shared" si="11"/>
        <v>14897.66</v>
      </c>
      <c r="L144" s="79">
        <f t="shared" si="10"/>
        <v>0.9999771781447174</v>
      </c>
    </row>
    <row r="145" spans="1:12" ht="20.25" customHeight="1">
      <c r="A145" s="132">
        <v>33</v>
      </c>
      <c r="B145" s="153" t="s">
        <v>38</v>
      </c>
      <c r="C145" s="132" t="s">
        <v>49</v>
      </c>
      <c r="D145" s="30">
        <v>600</v>
      </c>
      <c r="E145" s="30">
        <v>60095</v>
      </c>
      <c r="F145" s="38">
        <v>4270</v>
      </c>
      <c r="G145" s="22" t="s">
        <v>44</v>
      </c>
      <c r="H145" s="92" t="s">
        <v>118</v>
      </c>
      <c r="I145" s="32">
        <v>2455</v>
      </c>
      <c r="J145" s="75">
        <v>1931.19</v>
      </c>
      <c r="K145" s="75">
        <f t="shared" si="11"/>
        <v>1931.19</v>
      </c>
      <c r="L145" s="60">
        <f t="shared" si="10"/>
        <v>0.7866354378818737</v>
      </c>
    </row>
    <row r="146" spans="1:12" ht="18" customHeight="1" thickBot="1">
      <c r="A146" s="162"/>
      <c r="B146" s="184"/>
      <c r="C146" s="137"/>
      <c r="D146" s="25">
        <v>926</v>
      </c>
      <c r="E146" s="25">
        <v>92695</v>
      </c>
      <c r="F146" s="36">
        <v>4300</v>
      </c>
      <c r="G146" s="72" t="s">
        <v>44</v>
      </c>
      <c r="H146" s="86" t="s">
        <v>119</v>
      </c>
      <c r="I146" s="35">
        <v>5471</v>
      </c>
      <c r="J146" s="73">
        <v>5466.12</v>
      </c>
      <c r="K146" s="73">
        <f t="shared" si="11"/>
        <v>5466.12</v>
      </c>
      <c r="L146" s="59">
        <f t="shared" si="10"/>
        <v>0.9991080241272162</v>
      </c>
    </row>
    <row r="147" spans="1:12" s="24" customFormat="1" ht="21" customHeight="1" thickBot="1">
      <c r="A147" s="156" t="s">
        <v>6</v>
      </c>
      <c r="B147" s="157"/>
      <c r="C147" s="157"/>
      <c r="D147" s="157"/>
      <c r="E147" s="157"/>
      <c r="F147" s="157"/>
      <c r="G147" s="158"/>
      <c r="H147" s="82"/>
      <c r="I147" s="39">
        <f>SUM(I145:I146)</f>
        <v>7926</v>
      </c>
      <c r="J147" s="78">
        <f>SUM(J145:J146)</f>
        <v>7397.3099999999995</v>
      </c>
      <c r="K147" s="78">
        <f t="shared" si="11"/>
        <v>7397.3099999999995</v>
      </c>
      <c r="L147" s="79">
        <f t="shared" si="10"/>
        <v>0.9332967448902346</v>
      </c>
    </row>
    <row r="148" spans="1:12" s="67" customFormat="1" ht="48" customHeight="1" thickBot="1">
      <c r="A148" s="55">
        <v>34</v>
      </c>
      <c r="B148" s="68" t="s">
        <v>42</v>
      </c>
      <c r="C148" s="55" t="s">
        <v>49</v>
      </c>
      <c r="D148" s="55">
        <v>900</v>
      </c>
      <c r="E148" s="55">
        <v>90095</v>
      </c>
      <c r="F148" s="55">
        <v>6050</v>
      </c>
      <c r="G148" s="40" t="s">
        <v>45</v>
      </c>
      <c r="H148" s="55" t="s">
        <v>85</v>
      </c>
      <c r="I148" s="41">
        <v>16646</v>
      </c>
      <c r="J148" s="90">
        <v>16646</v>
      </c>
      <c r="K148" s="90">
        <f t="shared" si="11"/>
        <v>16646</v>
      </c>
      <c r="L148" s="64">
        <f t="shared" si="10"/>
        <v>1</v>
      </c>
    </row>
    <row r="149" spans="1:12" s="24" customFormat="1" ht="19.5" customHeight="1">
      <c r="A149" s="191" t="s">
        <v>6</v>
      </c>
      <c r="B149" s="192"/>
      <c r="C149" s="192"/>
      <c r="D149" s="192"/>
      <c r="E149" s="192"/>
      <c r="F149" s="192"/>
      <c r="G149" s="193"/>
      <c r="H149" s="112"/>
      <c r="I149" s="113">
        <f>SUM(I148)</f>
        <v>16646</v>
      </c>
      <c r="J149" s="114">
        <f>SUM(J148)</f>
        <v>16646</v>
      </c>
      <c r="K149" s="114">
        <f t="shared" si="11"/>
        <v>16646</v>
      </c>
      <c r="L149" s="110">
        <f t="shared" si="10"/>
        <v>1</v>
      </c>
    </row>
    <row r="150" spans="1:12" s="24" customFormat="1" ht="19.5" customHeight="1">
      <c r="A150" s="137">
        <v>35</v>
      </c>
      <c r="B150" s="208" t="s">
        <v>39</v>
      </c>
      <c r="C150" s="115"/>
      <c r="D150" s="137">
        <v>900</v>
      </c>
      <c r="E150" s="137">
        <v>90095</v>
      </c>
      <c r="F150" s="137">
        <v>6050</v>
      </c>
      <c r="G150" s="115"/>
      <c r="H150" s="137" t="s">
        <v>85</v>
      </c>
      <c r="I150" s="143">
        <v>11203</v>
      </c>
      <c r="J150" s="66">
        <v>4797.44</v>
      </c>
      <c r="K150" s="128">
        <f>SUM(J151+J150)</f>
        <v>10391.65</v>
      </c>
      <c r="L150" s="144">
        <f>(K150/I150)*100%</f>
        <v>0.927577434615728</v>
      </c>
    </row>
    <row r="151" spans="1:12" s="67" customFormat="1" ht="46.5" customHeight="1">
      <c r="A151" s="132"/>
      <c r="B151" s="194"/>
      <c r="C151" s="116" t="s">
        <v>49</v>
      </c>
      <c r="D151" s="132"/>
      <c r="E151" s="132"/>
      <c r="F151" s="132"/>
      <c r="G151" s="116" t="s">
        <v>45</v>
      </c>
      <c r="H151" s="132"/>
      <c r="I151" s="134"/>
      <c r="J151" s="66">
        <v>5594.21</v>
      </c>
      <c r="K151" s="129"/>
      <c r="L151" s="142"/>
    </row>
    <row r="152" spans="1:12" s="24" customFormat="1" ht="18" customHeight="1" thickBot="1">
      <c r="A152" s="185" t="s">
        <v>6</v>
      </c>
      <c r="B152" s="186"/>
      <c r="C152" s="186"/>
      <c r="D152" s="186"/>
      <c r="E152" s="186"/>
      <c r="F152" s="186"/>
      <c r="G152" s="187"/>
      <c r="H152" s="106"/>
      <c r="I152" s="107">
        <f>SUM(I150)</f>
        <v>11203</v>
      </c>
      <c r="J152" s="108">
        <f>J150+J151</f>
        <v>10391.65</v>
      </c>
      <c r="K152" s="108">
        <f>K150</f>
        <v>10391.65</v>
      </c>
      <c r="L152" s="109">
        <f>(K152/I152)*100%</f>
        <v>0.927577434615728</v>
      </c>
    </row>
    <row r="153" spans="1:12" s="46" customFormat="1" ht="27.75" customHeight="1" thickBot="1">
      <c r="A153" s="182" t="s">
        <v>47</v>
      </c>
      <c r="B153" s="182"/>
      <c r="C153" s="182"/>
      <c r="D153" s="182"/>
      <c r="E153" s="182"/>
      <c r="F153" s="182"/>
      <c r="G153" s="183"/>
      <c r="H153" s="98"/>
      <c r="I153" s="99">
        <f>SUM(I10+I18+I22+I28+I34+I39+I51+I55+I57+I62+I75+I77+I81+I86+I91+I93+I95+I99+I101+I103+I107+I111+I113+I115+I118+I125+I128+I133+I135+I139+I141+I144+I147+I149+I152)</f>
        <v>381746</v>
      </c>
      <c r="J153" s="100">
        <f>J10+J18+J22+J28+J34+J39+J51+J55+J62+J75+J77+J81+J86+J91+J93+J95+J99+J101+J103+J107+J111+J113+J115+J118+J125+J128+J133+J135+J139+J141+J144+J147+J149+J152</f>
        <v>288794.26</v>
      </c>
      <c r="K153" s="100">
        <f>SUM(J153)</f>
        <v>288794.26</v>
      </c>
      <c r="L153" s="101">
        <f t="shared" si="10"/>
        <v>0.7565089352606184</v>
      </c>
    </row>
    <row r="155" spans="7:10" ht="18" customHeight="1">
      <c r="G155" s="181"/>
      <c r="H155" s="181"/>
      <c r="I155" s="181"/>
      <c r="J155" s="6"/>
    </row>
    <row r="156" spans="7:13" ht="12.75">
      <c r="G156" s="180" t="s">
        <v>136</v>
      </c>
      <c r="H156" s="180"/>
      <c r="I156" s="180"/>
      <c r="J156" s="6"/>
      <c r="L156" s="214" t="s">
        <v>138</v>
      </c>
      <c r="M156" s="214"/>
    </row>
    <row r="157" spans="7:10" ht="23.25" customHeight="1">
      <c r="G157" s="180"/>
      <c r="H157" s="180"/>
      <c r="I157" s="180"/>
      <c r="J157" s="6"/>
    </row>
    <row r="158" spans="12:13" ht="14.25">
      <c r="L158" s="215" t="s">
        <v>139</v>
      </c>
      <c r="M158" s="215"/>
    </row>
  </sheetData>
  <sheetProtection/>
  <mergeCells count="242">
    <mergeCell ref="J7:J8"/>
    <mergeCell ref="K7:K8"/>
    <mergeCell ref="L7:L8"/>
    <mergeCell ref="I7:I8"/>
    <mergeCell ref="L156:M156"/>
    <mergeCell ref="L158:M158"/>
    <mergeCell ref="K150:K151"/>
    <mergeCell ref="L150:L151"/>
    <mergeCell ref="D119:D121"/>
    <mergeCell ref="E119:E121"/>
    <mergeCell ref="F119:F121"/>
    <mergeCell ref="H119:H121"/>
    <mergeCell ref="I119:I121"/>
    <mergeCell ref="K119:K121"/>
    <mergeCell ref="F150:F151"/>
    <mergeCell ref="H150:H151"/>
    <mergeCell ref="I150:I151"/>
    <mergeCell ref="F88:F90"/>
    <mergeCell ref="A150:A151"/>
    <mergeCell ref="B150:B151"/>
    <mergeCell ref="D150:D151"/>
    <mergeCell ref="E150:E151"/>
    <mergeCell ref="I89:I90"/>
    <mergeCell ref="C108:C110"/>
    <mergeCell ref="C126:C127"/>
    <mergeCell ref="K44:K49"/>
    <mergeCell ref="L44:L49"/>
    <mergeCell ref="A77:G77"/>
    <mergeCell ref="A51:G51"/>
    <mergeCell ref="A63:A74"/>
    <mergeCell ref="A55:G55"/>
    <mergeCell ref="B63:B74"/>
    <mergeCell ref="J52:J53"/>
    <mergeCell ref="K52:K53"/>
    <mergeCell ref="L52:L53"/>
    <mergeCell ref="L119:L120"/>
    <mergeCell ref="A2:L3"/>
    <mergeCell ref="H63:H70"/>
    <mergeCell ref="I63:I70"/>
    <mergeCell ref="K63:K70"/>
    <mergeCell ref="L63:L70"/>
    <mergeCell ref="K96:K97"/>
    <mergeCell ref="I96:I97"/>
    <mergeCell ref="I78:I80"/>
    <mergeCell ref="B82:B85"/>
    <mergeCell ref="B35:B38"/>
    <mergeCell ref="D52:D53"/>
    <mergeCell ref="E52:E53"/>
    <mergeCell ref="C63:C74"/>
    <mergeCell ref="B58:B61"/>
    <mergeCell ref="C52:C54"/>
    <mergeCell ref="A39:G39"/>
    <mergeCell ref="E63:E71"/>
    <mergeCell ref="D58:D60"/>
    <mergeCell ref="L78:L80"/>
    <mergeCell ref="D78:D80"/>
    <mergeCell ref="E78:E80"/>
    <mergeCell ref="A81:G81"/>
    <mergeCell ref="F78:F80"/>
    <mergeCell ref="H78:H80"/>
    <mergeCell ref="K78:K80"/>
    <mergeCell ref="A87:A90"/>
    <mergeCell ref="B87:B90"/>
    <mergeCell ref="E44:E48"/>
    <mergeCell ref="D44:D49"/>
    <mergeCell ref="I44:I48"/>
    <mergeCell ref="A62:G62"/>
    <mergeCell ref="C58:C61"/>
    <mergeCell ref="A40:A50"/>
    <mergeCell ref="A58:A61"/>
    <mergeCell ref="H89:H90"/>
    <mergeCell ref="E23:E27"/>
    <mergeCell ref="D29:D33"/>
    <mergeCell ref="D35:D36"/>
    <mergeCell ref="A145:A146"/>
    <mergeCell ref="B136:B138"/>
    <mergeCell ref="A136:A138"/>
    <mergeCell ref="A29:A33"/>
    <mergeCell ref="B29:B33"/>
    <mergeCell ref="A129:A132"/>
    <mergeCell ref="A35:A38"/>
    <mergeCell ref="A113:G113"/>
    <mergeCell ref="C87:C89"/>
    <mergeCell ref="A104:A106"/>
    <mergeCell ref="A96:A98"/>
    <mergeCell ref="A91:G91"/>
    <mergeCell ref="B96:B98"/>
    <mergeCell ref="C96:C98"/>
    <mergeCell ref="A103:G103"/>
    <mergeCell ref="C104:C106"/>
    <mergeCell ref="A93:G93"/>
    <mergeCell ref="E19:E21"/>
    <mergeCell ref="A11:A17"/>
    <mergeCell ref="B11:B17"/>
    <mergeCell ref="A19:A21"/>
    <mergeCell ref="C11:C17"/>
    <mergeCell ref="A18:G18"/>
    <mergeCell ref="D19:D21"/>
    <mergeCell ref="C19:C21"/>
    <mergeCell ref="C116:C117"/>
    <mergeCell ref="A34:G34"/>
    <mergeCell ref="C136:C138"/>
    <mergeCell ref="B40:B50"/>
    <mergeCell ref="B104:B106"/>
    <mergeCell ref="B108:B110"/>
    <mergeCell ref="C40:C50"/>
    <mergeCell ref="A75:G75"/>
    <mergeCell ref="A86:G86"/>
    <mergeCell ref="A111:G111"/>
    <mergeCell ref="D129:D132"/>
    <mergeCell ref="E129:E132"/>
    <mergeCell ref="C129:C132"/>
    <mergeCell ref="A118:G118"/>
    <mergeCell ref="D122:D124"/>
    <mergeCell ref="A119:A124"/>
    <mergeCell ref="B126:B127"/>
    <mergeCell ref="B23:B27"/>
    <mergeCell ref="C35:C38"/>
    <mergeCell ref="E35:E36"/>
    <mergeCell ref="A57:G57"/>
    <mergeCell ref="B52:B54"/>
    <mergeCell ref="A52:A54"/>
    <mergeCell ref="E29:E33"/>
    <mergeCell ref="A28:G28"/>
    <mergeCell ref="E40:E42"/>
    <mergeCell ref="D40:D42"/>
    <mergeCell ref="A82:A85"/>
    <mergeCell ref="A99:G99"/>
    <mergeCell ref="A101:G101"/>
    <mergeCell ref="E58:E60"/>
    <mergeCell ref="D88:D90"/>
    <mergeCell ref="E88:E90"/>
    <mergeCell ref="A95:G95"/>
    <mergeCell ref="C82:C85"/>
    <mergeCell ref="E96:E98"/>
    <mergeCell ref="D96:D98"/>
    <mergeCell ref="A108:A110"/>
    <mergeCell ref="A107:G107"/>
    <mergeCell ref="A116:A117"/>
    <mergeCell ref="E126:E127"/>
    <mergeCell ref="A125:G125"/>
    <mergeCell ref="A115:G115"/>
    <mergeCell ref="D126:D127"/>
    <mergeCell ref="G119:G120"/>
    <mergeCell ref="E122:E124"/>
    <mergeCell ref="C119:C124"/>
    <mergeCell ref="D104:D106"/>
    <mergeCell ref="A128:G128"/>
    <mergeCell ref="A149:G149"/>
    <mergeCell ref="F104:F105"/>
    <mergeCell ref="E104:E106"/>
    <mergeCell ref="A147:G147"/>
    <mergeCell ref="A133:G133"/>
    <mergeCell ref="F122:F124"/>
    <mergeCell ref="A142:A143"/>
    <mergeCell ref="B129:B132"/>
    <mergeCell ref="A152:G152"/>
    <mergeCell ref="D136:D137"/>
    <mergeCell ref="B116:B117"/>
    <mergeCell ref="B119:B124"/>
    <mergeCell ref="D116:D117"/>
    <mergeCell ref="E136:E137"/>
    <mergeCell ref="A126:A127"/>
    <mergeCell ref="F129:F131"/>
    <mergeCell ref="A135:G135"/>
    <mergeCell ref="E116:E117"/>
    <mergeCell ref="G156:I157"/>
    <mergeCell ref="G155:I155"/>
    <mergeCell ref="A153:G153"/>
    <mergeCell ref="A139:G139"/>
    <mergeCell ref="A141:G141"/>
    <mergeCell ref="B145:B146"/>
    <mergeCell ref="B142:B143"/>
    <mergeCell ref="A144:G144"/>
    <mergeCell ref="C142:C143"/>
    <mergeCell ref="C145:C146"/>
    <mergeCell ref="G88:G89"/>
    <mergeCell ref="F83:F84"/>
    <mergeCell ref="E83:E84"/>
    <mergeCell ref="D83:D84"/>
    <mergeCell ref="I116:I117"/>
    <mergeCell ref="H116:H117"/>
    <mergeCell ref="D108:D110"/>
    <mergeCell ref="E108:E110"/>
    <mergeCell ref="G116:G117"/>
    <mergeCell ref="F108:F109"/>
    <mergeCell ref="A1:I1"/>
    <mergeCell ref="F11:F14"/>
    <mergeCell ref="C6:C9"/>
    <mergeCell ref="A6:A9"/>
    <mergeCell ref="A10:G10"/>
    <mergeCell ref="D7:D9"/>
    <mergeCell ref="E7:E9"/>
    <mergeCell ref="B6:B9"/>
    <mergeCell ref="D11:D17"/>
    <mergeCell ref="E11:E17"/>
    <mergeCell ref="B19:B21"/>
    <mergeCell ref="G40:G42"/>
    <mergeCell ref="F40:F42"/>
    <mergeCell ref="D23:D27"/>
    <mergeCell ref="F23:F24"/>
    <mergeCell ref="A22:G22"/>
    <mergeCell ref="C23:C27"/>
    <mergeCell ref="C29:C33"/>
    <mergeCell ref="F25:F26"/>
    <mergeCell ref="A23:A27"/>
    <mergeCell ref="H44:H49"/>
    <mergeCell ref="B78:B80"/>
    <mergeCell ref="A78:A80"/>
    <mergeCell ref="I40:I41"/>
    <mergeCell ref="H40:H41"/>
    <mergeCell ref="F44:F49"/>
    <mergeCell ref="I52:I53"/>
    <mergeCell ref="G63:G71"/>
    <mergeCell ref="D63:D71"/>
    <mergeCell ref="I25:I26"/>
    <mergeCell ref="H25:H26"/>
    <mergeCell ref="L25:L26"/>
    <mergeCell ref="J23:J24"/>
    <mergeCell ref="K23:K24"/>
    <mergeCell ref="L23:L24"/>
    <mergeCell ref="I23:I24"/>
    <mergeCell ref="K116:K117"/>
    <mergeCell ref="L116:L117"/>
    <mergeCell ref="L96:L97"/>
    <mergeCell ref="J96:J97"/>
    <mergeCell ref="K40:K41"/>
    <mergeCell ref="K25:K26"/>
    <mergeCell ref="L40:L41"/>
    <mergeCell ref="L58:L59"/>
    <mergeCell ref="K58:K59"/>
    <mergeCell ref="L89:L90"/>
    <mergeCell ref="K89:K90"/>
    <mergeCell ref="J119:J120"/>
    <mergeCell ref="F58:F59"/>
    <mergeCell ref="H58:H59"/>
    <mergeCell ref="I58:I59"/>
    <mergeCell ref="F63:F71"/>
    <mergeCell ref="G83:G84"/>
    <mergeCell ref="F116:F117"/>
    <mergeCell ref="F96:F98"/>
    <mergeCell ref="J116:J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3" zoomScaleNormal="73" zoomScalePageLayoutView="0" workbookViewId="0" topLeftCell="A1">
      <selection activeCell="A1" sqref="A1:IV16384"/>
    </sheetView>
  </sheetViews>
  <sheetFormatPr defaultColWidth="8.796875" defaultRowHeight="14.25"/>
  <cols>
    <col min="1" max="1" width="9" style="4" customWidth="1"/>
    <col min="2" max="2" width="9" style="1" customWidth="1"/>
    <col min="3" max="3" width="9" style="5" customWidth="1"/>
    <col min="4" max="7" width="9" style="2" customWidth="1"/>
    <col min="8" max="8" width="9" style="3" customWidth="1"/>
    <col min="9" max="16384" width="9" style="5" customWidth="1"/>
  </cols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G130 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Kozakiewicz</cp:lastModifiedBy>
  <cp:lastPrinted>2012-03-30T08:32:30Z</cp:lastPrinted>
  <dcterms:created xsi:type="dcterms:W3CDTF">2010-10-18T10:11:12Z</dcterms:created>
  <dcterms:modified xsi:type="dcterms:W3CDTF">2012-04-03T11:00:52Z</dcterms:modified>
  <cp:category/>
  <cp:version/>
  <cp:contentType/>
  <cp:contentStatus/>
</cp:coreProperties>
</file>